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исполнение бюджета" sheetId="1" r:id="rId1"/>
    <sheet name="сведен. о числен." sheetId="3" r:id="rId2"/>
    <sheet name="муниципальные программы" sheetId="5" r:id="rId3"/>
  </sheets>
  <definedNames>
    <definedName name="_xlnm.Print_Titles" localSheetId="0">'исполнение бюджета'!$7:$7</definedName>
    <definedName name="_xlnm.Print_Area" localSheetId="1">'сведен. о числен.'!$A$1:$C$20</definedName>
  </definedNames>
  <calcPr calcId="124519" refMode="R1C1"/>
</workbook>
</file>

<file path=xl/calcChain.xml><?xml version="1.0" encoding="utf-8"?>
<calcChain xmlns="http://schemas.openxmlformats.org/spreadsheetml/2006/main">
  <c r="F67" i="1"/>
  <c r="C67"/>
  <c r="D67"/>
  <c r="F60"/>
  <c r="D60"/>
  <c r="C60"/>
  <c r="E62"/>
  <c r="G62"/>
  <c r="D35"/>
  <c r="C35"/>
  <c r="G39" l="1"/>
  <c r="E39"/>
  <c r="F38"/>
  <c r="D38"/>
  <c r="C38"/>
  <c r="G45"/>
  <c r="E45"/>
  <c r="G30"/>
  <c r="E38" l="1"/>
  <c r="G38"/>
  <c r="G27"/>
  <c r="F54" l="1"/>
  <c r="F9"/>
  <c r="G13" l="1"/>
  <c r="E13"/>
  <c r="F8" i="5" l="1"/>
  <c r="F9"/>
  <c r="F10"/>
  <c r="F11"/>
  <c r="F12"/>
  <c r="F13"/>
  <c r="F14"/>
  <c r="F15"/>
  <c r="F16"/>
  <c r="F17"/>
  <c r="F18"/>
  <c r="F7"/>
  <c r="C19"/>
  <c r="B19"/>
  <c r="E19"/>
  <c r="F19" l="1"/>
  <c r="D8"/>
  <c r="D9"/>
  <c r="D10"/>
  <c r="D11"/>
  <c r="D12"/>
  <c r="D13"/>
  <c r="D14"/>
  <c r="D15"/>
  <c r="D16"/>
  <c r="D17"/>
  <c r="D18"/>
  <c r="D19"/>
  <c r="D7"/>
  <c r="C47" i="1" l="1"/>
  <c r="D31"/>
  <c r="E46"/>
  <c r="D9"/>
  <c r="F58" l="1"/>
  <c r="D58"/>
  <c r="C58"/>
  <c r="F56"/>
  <c r="D56"/>
  <c r="C56"/>
  <c r="D54"/>
  <c r="C54"/>
  <c r="F50"/>
  <c r="D50"/>
  <c r="C50"/>
  <c r="F47"/>
  <c r="D47"/>
  <c r="F40"/>
  <c r="D40"/>
  <c r="C40"/>
  <c r="F35"/>
  <c r="F31"/>
  <c r="C31"/>
  <c r="D24"/>
  <c r="C24"/>
  <c r="F20"/>
  <c r="D20"/>
  <c r="D22" s="1"/>
  <c r="C20"/>
  <c r="C9"/>
  <c r="G26"/>
  <c r="G28"/>
  <c r="G29"/>
  <c r="G32"/>
  <c r="G33"/>
  <c r="G34"/>
  <c r="G36"/>
  <c r="G37"/>
  <c r="G41"/>
  <c r="G42"/>
  <c r="G43"/>
  <c r="G44"/>
  <c r="G46"/>
  <c r="G48"/>
  <c r="G49"/>
  <c r="G51"/>
  <c r="G52"/>
  <c r="G53"/>
  <c r="G55"/>
  <c r="G57"/>
  <c r="G59"/>
  <c r="G61"/>
  <c r="G10"/>
  <c r="G11"/>
  <c r="G12"/>
  <c r="G14"/>
  <c r="G15"/>
  <c r="G16"/>
  <c r="G17"/>
  <c r="G18"/>
  <c r="G19"/>
  <c r="G21"/>
  <c r="E25"/>
  <c r="E26"/>
  <c r="E28"/>
  <c r="E29"/>
  <c r="E30"/>
  <c r="E32"/>
  <c r="E33"/>
  <c r="E34"/>
  <c r="E36"/>
  <c r="E37"/>
  <c r="E41"/>
  <c r="E42"/>
  <c r="E43"/>
  <c r="E44"/>
  <c r="E48"/>
  <c r="E49"/>
  <c r="E51"/>
  <c r="E52"/>
  <c r="E53"/>
  <c r="E55"/>
  <c r="E57"/>
  <c r="E59"/>
  <c r="E61"/>
  <c r="E10"/>
  <c r="E11"/>
  <c r="E12"/>
  <c r="E14"/>
  <c r="E15"/>
  <c r="E16"/>
  <c r="E17"/>
  <c r="E18"/>
  <c r="E19"/>
  <c r="E21"/>
  <c r="D63" l="1"/>
  <c r="C63"/>
  <c r="E35"/>
  <c r="E54"/>
  <c r="E47"/>
  <c r="E24"/>
  <c r="G56"/>
  <c r="G20"/>
  <c r="F22"/>
  <c r="E58"/>
  <c r="E56"/>
  <c r="G50"/>
  <c r="G9"/>
  <c r="E31"/>
  <c r="G47"/>
  <c r="G58"/>
  <c r="E9"/>
  <c r="E60"/>
  <c r="G60"/>
  <c r="E50"/>
  <c r="E20"/>
  <c r="C22"/>
  <c r="G54"/>
  <c r="G40"/>
  <c r="G35"/>
  <c r="E40"/>
  <c r="G31"/>
  <c r="C64" l="1"/>
  <c r="G22"/>
  <c r="D64"/>
  <c r="E22"/>
  <c r="G25"/>
  <c r="F24"/>
  <c r="F63" s="1"/>
  <c r="G24" l="1"/>
  <c r="F64" l="1"/>
  <c r="G63"/>
  <c r="E63"/>
</calcChain>
</file>

<file path=xl/sharedStrings.xml><?xml version="1.0" encoding="utf-8"?>
<sst xmlns="http://schemas.openxmlformats.org/spreadsheetml/2006/main" count="166" uniqueCount="148">
  <si>
    <t xml:space="preserve">Сведения </t>
  </si>
  <si>
    <t>об исполнении бюджета Петровского муниципального района</t>
  </si>
  <si>
    <t>Код</t>
  </si>
  <si>
    <t>Наименования показателя</t>
  </si>
  <si>
    <t>Доходы</t>
  </si>
  <si>
    <t>Налоговые и неналоговые доходы</t>
  </si>
  <si>
    <t>Налоги на прибыль, доходы</t>
  </si>
  <si>
    <t>Налоги на совокупный доход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</si>
  <si>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</si>
  <si>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</si>
  <si>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</si>
  <si>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</si>
  <si>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</si>
  <si>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</si>
  <si>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Всего:</t>
  </si>
  <si>
    <t>Расходы</t>
  </si>
  <si>
    <t>Общегосударственные вопросы</t>
  </si>
  <si>
    <t>Национальная экономика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</si>
  <si>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</si>
  <si>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</si>
  <si>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</si>
  <si>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</si>
  <si>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</si>
  <si>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Результат исполнения бюджета (дефицит “-”, профицит “+”)</t>
  </si>
  <si>
    <t>Источники финансирования дефицита бюджета</t>
  </si>
  <si>
    <t>(отчетный период)</t>
  </si>
  <si>
    <t>0100</t>
  </si>
  <si>
    <t>0104</t>
  </si>
  <si>
    <t>0106</t>
  </si>
  <si>
    <t>0113</t>
  </si>
  <si>
    <t>Другие общегосударственные вопросы</t>
  </si>
  <si>
    <t>0400</t>
  </si>
  <si>
    <t>0409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</si>
  <si>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</si>
  <si>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</si>
  <si>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</si>
  <si>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</si>
  <si>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</si>
  <si>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</si>
  <si>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</si>
  <si>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</si>
  <si>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</si>
  <si>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0701</t>
  </si>
  <si>
    <t>Дошкольное образование</t>
  </si>
  <si>
    <t>0702</t>
  </si>
  <si>
    <t>Общее образование</t>
  </si>
  <si>
    <t>0709</t>
  </si>
  <si>
    <t>Другие вопросы в области образования</t>
  </si>
  <si>
    <t>0800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</si>
  <si>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</si>
  <si>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</si>
  <si>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</si>
  <si>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</si>
  <si>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</si>
  <si>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</si>
  <si>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</si>
  <si>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</si>
  <si>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</si>
  <si>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</si>
  <si>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</si>
  <si>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</si>
  <si>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1102</t>
  </si>
  <si>
    <t>Массовый спорт</t>
  </si>
  <si>
    <t>1200</t>
  </si>
  <si>
    <t>1300</t>
  </si>
  <si>
    <t>1301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</si>
  <si>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</si>
  <si>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</si>
  <si>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</si>
  <si>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10100000000000000</t>
  </si>
  <si>
    <t>10300000000000000</t>
  </si>
  <si>
    <t>10500000000000000</t>
  </si>
  <si>
    <t>10800000000000000</t>
  </si>
  <si>
    <t>11100000000000000</t>
  </si>
  <si>
    <t>11600000000000000</t>
  </si>
  <si>
    <t>11400000000000000</t>
  </si>
  <si>
    <t>20200000000000000</t>
  </si>
  <si>
    <t>01050000000000000</t>
  </si>
  <si>
    <t>о численности  муниципальных  служащих, работников</t>
  </si>
  <si>
    <t xml:space="preserve"> по  Петровскому  муниципальному району</t>
  </si>
  <si>
    <t>Наименование категории работников</t>
  </si>
  <si>
    <t>Муниципальные служащие</t>
  </si>
  <si>
    <t>Работники муниципальных учреждений</t>
  </si>
  <si>
    <t>(тыс. руб.)</t>
  </si>
  <si>
    <t>% исполнения бюджетных назначений</t>
  </si>
  <si>
    <t>20000000000000000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</si>
  <si>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</si>
  <si>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</si>
  <si>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Межбюджетные трансферты общего характера бюджетам бюджетной системы Российской Федерации</t>
  </si>
  <si>
    <t>Изменение остатков средств на счетах по учету средств бюджетов</t>
  </si>
  <si>
    <t>Х</t>
  </si>
  <si>
    <t>11200000000000000</t>
  </si>
  <si>
    <t>на оплату их труда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</si>
  <si>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</si>
  <si>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</si>
  <si>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Налоги на товары (работы,услуги), реализуемые на территории Российской Федерации</t>
  </si>
  <si>
    <t>11300000000000000</t>
  </si>
  <si>
    <t>1202</t>
  </si>
  <si>
    <t>Периодическая печать и издательства</t>
  </si>
  <si>
    <t>0111</t>
  </si>
  <si>
    <t>Резервные фонды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</si>
  <si>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</si>
  <si>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</si>
  <si>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</si>
  <si>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</si>
  <si>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0405</t>
  </si>
  <si>
    <t>Сельское хозяйство и рыболовство</t>
  </si>
  <si>
    <t>об исполнении муниципальных программ бюджета Петровского муниципального района</t>
  </si>
  <si>
    <t>Наименование программы</t>
  </si>
  <si>
    <t>Муниципальная программа "Информационное общество"</t>
  </si>
  <si>
    <t>Муниципальная программа "Развитие культуры Петровского муниципального района"</t>
  </si>
  <si>
    <t>Муниципальная программа "Развитие образования в Петровском муниципальном районе"</t>
  </si>
  <si>
    <t>Муниципальная программа "Развитие транспортной системы на территории Петровского муниципального района"</t>
  </si>
  <si>
    <t>Муниципальная программа "Социальная поддержка, социальное обслуживание и социализация граждан Петровского муниципального района Саратовской области"</t>
  </si>
  <si>
    <t>Муниципальная программа "Профилактика правонарушений, потребления наркотиков и противодействие незаконному обороту наркотических средств на территории Петровского муниципального района Саратовской области"</t>
  </si>
  <si>
    <t>Муниципальная программа "Организация отдыха, оздоровления и занятости детей и подростков"</t>
  </si>
  <si>
    <t>Муниципальная программа "Обеспечение жильем молодых семей Петровского муниципального района Саратовской области"</t>
  </si>
  <si>
    <t>Муниципальная программа "Развитие местного самоуправления Петровского муниципального района"</t>
  </si>
  <si>
    <t>Итого:</t>
  </si>
  <si>
    <t>10600000000000000</t>
  </si>
  <si>
    <t>Налоги на имущество</t>
  </si>
  <si>
    <t>Обслуживание государственного (муниципального) внутреннего долга</t>
  </si>
  <si>
    <t>Муниципальная программа "Профилактика терроризма на территории Петровского муниципального района Саратовской области"</t>
  </si>
  <si>
    <t>муниципальных учреждений и фактических расходах</t>
  </si>
  <si>
    <t>0105</t>
  </si>
  <si>
    <t>Судебная система</t>
  </si>
  <si>
    <t>Муниципальная программа "Переселение граждан из аварийного жилищного фонда" на 2022-2026 годы"</t>
  </si>
  <si>
    <t>Бюджетные назначения  на 2024 год</t>
  </si>
  <si>
    <t>Темп роста 2024 года к 2023 году</t>
  </si>
  <si>
    <t xml:space="preserve"> 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</si>
  <si>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 </t>
  </si>
  <si>
    <t>0707</t>
  </si>
  <si>
    <t>Молодежная политика</t>
  </si>
  <si>
    <t>0605</t>
  </si>
  <si>
    <t>Охрана окружающей среды</t>
  </si>
  <si>
    <t>0600</t>
  </si>
  <si>
    <t>Другие вопросы в области охраны окружающей среды</t>
  </si>
  <si>
    <t>Муниципальная программа "Развитие физической культуры, спорта, туризма, молодежной политики и патриотическое воспитание на территории Петровского муниципального района Саратовской области"</t>
  </si>
  <si>
    <t>1403</t>
  </si>
  <si>
    <t>Прочие межбюджетные трансферты общего характера</t>
  </si>
  <si>
    <t>Государственная пошлина</t>
  </si>
  <si>
    <t>Доходы от оказания платных услуг и компенсации затрат государства</t>
  </si>
  <si>
    <t>Обслуживание государственного (муниципального) долга</t>
  </si>
  <si>
    <t>за 2024 год</t>
  </si>
  <si>
    <t>Исполнение                   за 2024 год</t>
  </si>
  <si>
    <t>Исполнение    за 2023 год</t>
  </si>
  <si>
    <t>Среднесписочная  численность работников на 1 января 2025 года   (человек)</t>
  </si>
  <si>
    <t>Расходы на заработную плату и начисления на нее  на 1 января 2025 года (тыс.руб.)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</si>
</sst>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name val="PT Astra Serif"/>
      <family val="1"/>
      <charset val="204"/>
    </font>
    <font>
      <sz val="12"/>
      <name val="PT Astra Serif"/>
      <family val="1"/>
      <charset val="204"/>
    </font>
    <font>
      <sz val="8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u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3"/>
      <color theme="1"/>
      <name val="PT Astra Serif"/>
      <family val="1"/>
      <charset val="204"/>
    </font>
    <font>
      <b/>
      <sz val="13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sz val="16"/>
      <color theme="1"/>
      <name val="PT Astra Serif"/>
      <family val="1"/>
      <charset val="204"/>
    </font>
    <font>
      <sz val="16"/>
      <color theme="1"/>
      <name val="Calibri"/>
      <family val="2"/>
      <charset val="204"/>
      <scheme val="minor"/>
    </font>
    <font>
      <b/>
      <u/>
      <sz val="16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left" vertical="center" wrapText="1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0" fillId="0" borderId="0" xfId="0" applyAlignment="1"/>
    <xf numFmtId="0" fontId="0" fillId="2" borderId="0" xfId="0" applyFill="1"/>
    <xf numFmtId="0" fontId="1" fillId="2" borderId="0" xfId="0" applyFont="1" applyFill="1"/>
    <xf numFmtId="0" fontId="6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wrapText="1"/>
    </xf>
    <xf numFmtId="165" fontId="7" fillId="2" borderId="1" xfId="0" applyNumberFormat="1" applyFont="1" applyFill="1" applyBorder="1" applyAlignment="1">
      <alignment horizontal="right" wrapText="1"/>
    </xf>
    <xf numFmtId="165" fontId="9" fillId="2" borderId="1" xfId="0" applyNumberFormat="1" applyFont="1" applyFill="1" applyBorder="1" applyAlignment="1">
      <alignment horizontal="right" wrapText="1"/>
    </xf>
    <xf numFmtId="165" fontId="7" fillId="2" borderId="1" xfId="0" applyNumberFormat="1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center"/>
    </xf>
    <xf numFmtId="165" fontId="8" fillId="2" borderId="1" xfId="0" applyNumberFormat="1" applyFont="1" applyFill="1" applyBorder="1" applyAlignment="1">
      <alignment horizontal="right" wrapText="1"/>
    </xf>
    <xf numFmtId="165" fontId="8" fillId="2" borderId="1" xfId="0" applyNumberFormat="1" applyFont="1" applyFill="1" applyBorder="1" applyAlignment="1">
      <alignment horizontal="right"/>
    </xf>
    <xf numFmtId="165" fontId="10" fillId="2" borderId="1" xfId="0" applyNumberFormat="1" applyFont="1" applyFill="1" applyBorder="1" applyAlignment="1">
      <alignment horizontal="right" wrapText="1"/>
    </xf>
    <xf numFmtId="49" fontId="9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right" wrapText="1"/>
    </xf>
    <xf numFmtId="165" fontId="7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center" wrapText="1"/>
    </xf>
    <xf numFmtId="165" fontId="8" fillId="0" borderId="1" xfId="0" applyNumberFormat="1" applyFont="1" applyBorder="1" applyAlignment="1">
      <alignment horizontal="right" wrapText="1"/>
    </xf>
    <xf numFmtId="165" fontId="8" fillId="0" borderId="1" xfId="0" applyNumberFormat="1" applyFont="1" applyBorder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5" fontId="8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8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65" fontId="15" fillId="0" borderId="1" xfId="0" applyNumberFormat="1" applyFont="1" applyBorder="1"/>
    <xf numFmtId="165" fontId="15" fillId="2" borderId="1" xfId="0" applyNumberFormat="1" applyFont="1" applyFill="1" applyBorder="1" applyAlignment="1">
      <alignment horizontal="right" wrapText="1"/>
    </xf>
    <xf numFmtId="0" fontId="16" fillId="0" borderId="1" xfId="0" applyFont="1" applyBorder="1"/>
    <xf numFmtId="165" fontId="16" fillId="0" borderId="1" xfId="0" applyNumberFormat="1" applyFont="1" applyBorder="1"/>
    <xf numFmtId="165" fontId="16" fillId="2" borderId="1" xfId="0" applyNumberFormat="1" applyFont="1" applyFill="1" applyBorder="1" applyAlignment="1">
      <alignment horizontal="right" wrapText="1"/>
    </xf>
    <xf numFmtId="164" fontId="7" fillId="0" borderId="1" xfId="0" applyNumberFormat="1" applyFont="1" applyBorder="1" applyAlignment="1">
      <alignment horizontal="justify" wrapText="1"/>
    </xf>
    <xf numFmtId="164" fontId="8" fillId="0" borderId="1" xfId="0" applyNumberFormat="1" applyFont="1" applyBorder="1" applyAlignment="1">
      <alignment horizontal="justify" wrapText="1"/>
    </xf>
    <xf numFmtId="164" fontId="9" fillId="0" borderId="1" xfId="0" applyNumberFormat="1" applyFont="1" applyBorder="1" applyAlignment="1">
      <alignment horizontal="justify" wrapText="1"/>
    </xf>
    <xf numFmtId="164" fontId="10" fillId="0" borderId="1" xfId="0" applyNumberFormat="1" applyFont="1" applyBorder="1" applyAlignment="1">
      <alignment horizontal="justify" wrapText="1"/>
    </xf>
    <xf numFmtId="164" fontId="10" fillId="2" borderId="1" xfId="0" applyNumberFormat="1" applyFont="1" applyFill="1" applyBorder="1" applyAlignment="1">
      <alignment horizontal="justify" wrapText="1"/>
    </xf>
    <xf numFmtId="164" fontId="8" fillId="2" borderId="1" xfId="0" applyNumberFormat="1" applyFont="1" applyFill="1" applyBorder="1" applyAlignment="1">
      <alignment horizontal="justify" wrapText="1"/>
    </xf>
    <xf numFmtId="164" fontId="7" fillId="2" borderId="1" xfId="0" applyNumberFormat="1" applyFont="1" applyFill="1" applyBorder="1" applyAlignment="1">
      <alignment horizontal="justify" wrapText="1"/>
    </xf>
    <xf numFmtId="0" fontId="15" fillId="0" borderId="1" xfId="0" applyFont="1" applyBorder="1" applyAlignment="1">
      <alignment horizontal="justify" wrapText="1"/>
    </xf>
    <xf numFmtId="0" fontId="7" fillId="0" borderId="2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wrapText="1"/>
    </xf>
    <xf numFmtId="0" fontId="0" fillId="0" borderId="0" xfId="0" applyFill="1"/>
    <xf numFmtId="165" fontId="15" fillId="0" borderId="1" xfId="0" applyNumberFormat="1" applyFont="1" applyFill="1" applyBorder="1"/>
    <xf numFmtId="165" fontId="16" fillId="0" borderId="1" xfId="0" applyNumberFormat="1" applyFont="1" applyFill="1" applyBorder="1"/>
    <xf numFmtId="0" fontId="15" fillId="0" borderId="1" xfId="0" applyFont="1" applyFill="1" applyBorder="1" applyAlignment="1">
      <alignment horizontal="justify" wrapText="1"/>
    </xf>
    <xf numFmtId="0" fontId="19" fillId="0" borderId="0" xfId="0" applyFont="1"/>
    <xf numFmtId="0" fontId="8" fillId="0" borderId="0" xfId="0" applyFont="1" applyFill="1"/>
    <xf numFmtId="165" fontId="8" fillId="0" borderId="1" xfId="0" applyNumberFormat="1" applyFont="1" applyFill="1" applyBorder="1" applyAlignment="1">
      <alignment horizontal="right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left" wrapText="1"/>
    </xf>
    <xf numFmtId="164" fontId="7" fillId="0" borderId="4" xfId="0" applyNumberFormat="1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left" wrapText="1"/>
    </xf>
    <xf numFmtId="164" fontId="7" fillId="2" borderId="3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left" wrapText="1"/>
    </xf>
    <xf numFmtId="164" fontId="7" fillId="2" borderId="5" xfId="0" applyNumberFormat="1" applyFont="1" applyFill="1" applyBorder="1" applyAlignment="1">
      <alignment horizontal="left" wrapText="1"/>
    </xf>
    <xf numFmtId="0" fontId="7" fillId="0" borderId="3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right"/>
    </xf>
    <xf numFmtId="165" fontId="8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0"/>
  <sheetViews>
    <sheetView topLeftCell="A55" zoomScale="80" zoomScaleNormal="80" workbookViewId="0">
      <selection activeCell="B62" sqref="B62"/>
    </sheetView>
  </sheetViews>
  <sheetFormatPr defaultRowHeight="15"/>
  <cols>
    <col min="1" max="1" width="20.85546875" style="1" customWidth="1"/>
    <col min="2" max="2" width="37.140625" customWidth="1"/>
    <col min="3" max="3" width="12.5703125" customWidth="1"/>
    <col min="4" max="4" width="13.42578125" customWidth="1"/>
    <col min="5" max="5" width="13.85546875" customWidth="1"/>
    <col min="6" max="6" width="13.42578125" style="60" customWidth="1"/>
    <col min="7" max="7" width="13.85546875" customWidth="1"/>
  </cols>
  <sheetData>
    <row r="1" spans="1:7" s="64" customFormat="1" ht="21">
      <c r="A1" s="67" t="s">
        <v>0</v>
      </c>
      <c r="B1" s="67"/>
      <c r="C1" s="67"/>
      <c r="D1" s="67"/>
      <c r="E1" s="67"/>
      <c r="F1" s="67"/>
      <c r="G1" s="67"/>
    </row>
    <row r="2" spans="1:7" s="64" customFormat="1" ht="21">
      <c r="A2" s="67" t="s">
        <v>1</v>
      </c>
      <c r="B2" s="67"/>
      <c r="C2" s="67"/>
      <c r="D2" s="67"/>
      <c r="E2" s="67"/>
      <c r="F2" s="67"/>
      <c r="G2" s="67"/>
    </row>
    <row r="3" spans="1:7" s="64" customFormat="1" ht="21">
      <c r="A3" s="68" t="s">
        <v>143</v>
      </c>
      <c r="B3" s="68"/>
      <c r="C3" s="68"/>
      <c r="D3" s="68"/>
      <c r="E3" s="68"/>
      <c r="F3" s="68"/>
      <c r="G3" s="68"/>
    </row>
    <row r="4" spans="1:7" ht="15.75">
      <c r="A4" s="69" t="s">
        <v>25</v>
      </c>
      <c r="B4" s="69"/>
      <c r="C4" s="69"/>
      <c r="D4" s="69"/>
      <c r="E4" s="69"/>
      <c r="F4" s="69"/>
      <c r="G4" s="69"/>
    </row>
    <row r="5" spans="1:7" ht="15.75">
      <c r="A5" s="14"/>
      <c r="B5" s="15"/>
      <c r="C5" s="15"/>
      <c r="D5" s="15"/>
      <c r="E5" s="15"/>
      <c r="F5" s="65"/>
      <c r="G5" s="15"/>
    </row>
    <row r="6" spans="1:7" ht="15.75">
      <c r="A6" s="70" t="s">
        <v>83</v>
      </c>
      <c r="B6" s="70"/>
      <c r="C6" s="70"/>
      <c r="D6" s="70"/>
      <c r="E6" s="70"/>
      <c r="F6" s="70"/>
      <c r="G6" s="70"/>
    </row>
    <row r="7" spans="1:7" ht="78.75">
      <c r="A7" s="16" t="s">
        <v>2</v>
      </c>
      <c r="B7" s="16" t="s">
        <v>3</v>
      </c>
      <c r="C7" s="17" t="s">
        <v>127</v>
      </c>
      <c r="D7" s="17" t="s">
        <v>144</v>
      </c>
      <c r="E7" s="16" t="s">
        <v>84</v>
      </c>
      <c r="F7" s="58" t="s">
        <v>145</v>
      </c>
      <c r="G7" s="18" t="s">
        <v>128</v>
      </c>
    </row>
    <row r="8" spans="1:7" ht="15.75">
      <c r="A8" s="16"/>
      <c r="B8" s="73" t="s">
        <v>4</v>
      </c>
      <c r="C8" s="73"/>
      <c r="D8" s="73"/>
      <c r="E8" s="73"/>
      <c r="F8" s="73"/>
      <c r="G8" s="73"/>
    </row>
    <row r="9" spans="1:7" s="2" customFormat="1" ht="35.25" customHeight="1">
      <c r="A9" s="16"/>
      <c r="B9" s="50" t="s">
        <v>5</v>
      </c>
      <c r="C9" s="20">
        <f>SUM(C10:C19)</f>
        <v>157296.79999999996</v>
      </c>
      <c r="D9" s="21">
        <f>SUM(D10:D19)</f>
        <v>184328.1</v>
      </c>
      <c r="E9" s="20">
        <f>IFERROR(D9/C9*100,0)</f>
        <v>117.18490140931033</v>
      </c>
      <c r="F9" s="59">
        <f>SUM(F10:F19)</f>
        <v>173487.69999999995</v>
      </c>
      <c r="G9" s="22">
        <f>IFERROR(D9/F9*100,0)</f>
        <v>106.2485121423594</v>
      </c>
    </row>
    <row r="10" spans="1:7" ht="15.75">
      <c r="A10" s="23" t="s">
        <v>69</v>
      </c>
      <c r="B10" s="51" t="s">
        <v>6</v>
      </c>
      <c r="C10" s="24">
        <v>101812.2</v>
      </c>
      <c r="D10" s="24">
        <v>122427.5</v>
      </c>
      <c r="E10" s="24">
        <f t="shared" ref="E10:E22" si="0">IFERROR(D10/C10*100,0)</f>
        <v>120.24835923396213</v>
      </c>
      <c r="F10" s="66">
        <v>106529.1</v>
      </c>
      <c r="G10" s="25">
        <f t="shared" ref="G10:G22" si="1">IFERROR(D10/F10*100,0)</f>
        <v>114.9239972927585</v>
      </c>
    </row>
    <row r="11" spans="1:7" ht="47.25">
      <c r="A11" s="23" t="s">
        <v>70</v>
      </c>
      <c r="B11" s="51" t="s">
        <v>95</v>
      </c>
      <c r="C11" s="24">
        <v>13715.7</v>
      </c>
      <c r="D11" s="24">
        <v>16274.4</v>
      </c>
      <c r="E11" s="24">
        <f t="shared" si="0"/>
        <v>118.65526367593343</v>
      </c>
      <c r="F11" s="66">
        <v>15338.4</v>
      </c>
      <c r="G11" s="25">
        <f t="shared" si="1"/>
        <v>106.10233140353623</v>
      </c>
    </row>
    <row r="12" spans="1:7" ht="15.75">
      <c r="A12" s="23" t="s">
        <v>71</v>
      </c>
      <c r="B12" s="51" t="s">
        <v>7</v>
      </c>
      <c r="C12" s="24">
        <v>13932.7</v>
      </c>
      <c r="D12" s="26">
        <v>13859.1</v>
      </c>
      <c r="E12" s="24">
        <f t="shared" si="0"/>
        <v>99.471746323397468</v>
      </c>
      <c r="F12" s="66">
        <v>7990.3</v>
      </c>
      <c r="G12" s="25">
        <f t="shared" si="1"/>
        <v>173.44905698159019</v>
      </c>
    </row>
    <row r="13" spans="1:7" ht="15.75">
      <c r="A13" s="23" t="s">
        <v>119</v>
      </c>
      <c r="B13" s="51" t="s">
        <v>120</v>
      </c>
      <c r="C13" s="24">
        <v>13287.5</v>
      </c>
      <c r="D13" s="26">
        <v>14294.8</v>
      </c>
      <c r="E13" s="24">
        <f t="shared" si="0"/>
        <v>107.58080903104421</v>
      </c>
      <c r="F13" s="66">
        <v>12623</v>
      </c>
      <c r="G13" s="25">
        <f t="shared" si="1"/>
        <v>113.24407826982493</v>
      </c>
    </row>
    <row r="14" spans="1:7" ht="15.75">
      <c r="A14" s="23" t="s">
        <v>72</v>
      </c>
      <c r="B14" s="51" t="s">
        <v>140</v>
      </c>
      <c r="C14" s="24">
        <v>4810</v>
      </c>
      <c r="D14" s="24">
        <v>6890.5</v>
      </c>
      <c r="E14" s="24">
        <f t="shared" si="0"/>
        <v>143.25363825363826</v>
      </c>
      <c r="F14" s="66">
        <v>3636.2</v>
      </c>
      <c r="G14" s="25">
        <f t="shared" si="1"/>
        <v>189.49727737748199</v>
      </c>
    </row>
    <row r="15" spans="1:7" ht="52.35" customHeight="1">
      <c r="A15" s="23" t="s">
        <v>73</v>
      </c>
      <c r="B15" s="51" t="s">
        <v>8</v>
      </c>
      <c r="C15" s="24">
        <v>5655.4</v>
      </c>
      <c r="D15" s="24">
        <v>5984.2</v>
      </c>
      <c r="E15" s="24">
        <f t="shared" si="0"/>
        <v>105.81391236694134</v>
      </c>
      <c r="F15" s="66">
        <v>6448.3</v>
      </c>
      <c r="G15" s="25">
        <f t="shared" si="1"/>
        <v>92.802754214289024</v>
      </c>
    </row>
    <row r="16" spans="1:7" ht="31.5">
      <c r="A16" s="23" t="s">
        <v>91</v>
      </c>
      <c r="B16" s="51" t="s">
        <v>9</v>
      </c>
      <c r="C16" s="24">
        <v>570.29999999999995</v>
      </c>
      <c r="D16" s="24">
        <v>570.5</v>
      </c>
      <c r="E16" s="24">
        <f t="shared" si="0"/>
        <v>100.03506926179205</v>
      </c>
      <c r="F16" s="66">
        <v>518.9</v>
      </c>
      <c r="G16" s="25">
        <f t="shared" si="1"/>
        <v>109.9441125457699</v>
      </c>
    </row>
    <row r="17" spans="1:7" ht="31.5">
      <c r="A17" s="23" t="s">
        <v>96</v>
      </c>
      <c r="B17" s="51" t="s">
        <v>141</v>
      </c>
      <c r="C17" s="24">
        <v>7.1</v>
      </c>
      <c r="D17" s="24">
        <v>10.4</v>
      </c>
      <c r="E17" s="24">
        <f t="shared" si="0"/>
        <v>146.47887323943664</v>
      </c>
      <c r="F17" s="66">
        <v>15.4</v>
      </c>
      <c r="G17" s="25">
        <f t="shared" si="1"/>
        <v>67.532467532467535</v>
      </c>
    </row>
    <row r="18" spans="1:7" ht="31.5">
      <c r="A18" s="23" t="s">
        <v>75</v>
      </c>
      <c r="B18" s="51" t="s">
        <v>10</v>
      </c>
      <c r="C18" s="24">
        <v>2435.9</v>
      </c>
      <c r="D18" s="26">
        <v>2443.1999999999998</v>
      </c>
      <c r="E18" s="24">
        <f t="shared" si="0"/>
        <v>100.29968389506958</v>
      </c>
      <c r="F18" s="66">
        <v>19399.8</v>
      </c>
      <c r="G18" s="25">
        <f t="shared" si="1"/>
        <v>12.593944267466675</v>
      </c>
    </row>
    <row r="19" spans="1:7" ht="21.4" customHeight="1">
      <c r="A19" s="23" t="s">
        <v>74</v>
      </c>
      <c r="B19" s="51" t="s">
        <v>11</v>
      </c>
      <c r="C19" s="24">
        <v>1070</v>
      </c>
      <c r="D19" s="24">
        <v>1573.5</v>
      </c>
      <c r="E19" s="24">
        <f t="shared" si="0"/>
        <v>147.05607476635515</v>
      </c>
      <c r="F19" s="66">
        <v>988.3</v>
      </c>
      <c r="G19" s="25">
        <f t="shared" si="1"/>
        <v>159.21278963877364</v>
      </c>
    </row>
    <row r="20" spans="1:7" s="2" customFormat="1" ht="18" customHeight="1">
      <c r="A20" s="27" t="s">
        <v>85</v>
      </c>
      <c r="B20" s="50" t="s">
        <v>12</v>
      </c>
      <c r="C20" s="20">
        <f>SUM(C21:C21)</f>
        <v>1059536.6000000001</v>
      </c>
      <c r="D20" s="20">
        <f>SUM(D21:D21)</f>
        <v>1055898.6000000001</v>
      </c>
      <c r="E20" s="20">
        <f t="shared" si="0"/>
        <v>99.656642347229905</v>
      </c>
      <c r="F20" s="59">
        <f>SUM(F21:F21)</f>
        <v>754777.59999999998</v>
      </c>
      <c r="G20" s="22">
        <f t="shared" si="1"/>
        <v>139.89532810724646</v>
      </c>
    </row>
    <row r="21" spans="1:7" ht="47.25">
      <c r="A21" s="23" t="s">
        <v>76</v>
      </c>
      <c r="B21" s="51" t="s">
        <v>13</v>
      </c>
      <c r="C21" s="24">
        <v>1059536.6000000001</v>
      </c>
      <c r="D21" s="24">
        <v>1055898.6000000001</v>
      </c>
      <c r="E21" s="24">
        <f t="shared" si="0"/>
        <v>99.656642347229905</v>
      </c>
      <c r="F21" s="66">
        <v>754777.59999999998</v>
      </c>
      <c r="G21" s="25">
        <f t="shared" si="1"/>
        <v>139.89532810724646</v>
      </c>
    </row>
    <row r="22" spans="1:7" ht="15.75">
      <c r="A22" s="28"/>
      <c r="B22" s="19" t="s">
        <v>14</v>
      </c>
      <c r="C22" s="20">
        <f>C9+C20</f>
        <v>1216833.4000000001</v>
      </c>
      <c r="D22" s="20">
        <f>D9+D20</f>
        <v>1240226.7000000002</v>
      </c>
      <c r="E22" s="20">
        <f t="shared" si="0"/>
        <v>101.9224735284222</v>
      </c>
      <c r="F22" s="59">
        <f>F20+F9</f>
        <v>928265.29999999993</v>
      </c>
      <c r="G22" s="22">
        <f t="shared" si="1"/>
        <v>133.60692250372824</v>
      </c>
    </row>
    <row r="23" spans="1:7" ht="15.75">
      <c r="A23" s="28"/>
      <c r="B23" s="74" t="s">
        <v>15</v>
      </c>
      <c r="C23" s="75"/>
      <c r="D23" s="75"/>
      <c r="E23" s="75"/>
      <c r="F23" s="75"/>
      <c r="G23" s="76"/>
    </row>
    <row r="24" spans="1:7" ht="15.75">
      <c r="A24" s="29" t="s">
        <v>26</v>
      </c>
      <c r="B24" s="52" t="s">
        <v>16</v>
      </c>
      <c r="C24" s="30">
        <f>SUM(C25:C30)</f>
        <v>121240</v>
      </c>
      <c r="D24" s="30">
        <f>SUM(D25:D30)</f>
        <v>119132.79999999999</v>
      </c>
      <c r="E24" s="30">
        <f>IFERROR(D24/C24*100,0)</f>
        <v>98.26195974925767</v>
      </c>
      <c r="F24" s="59">
        <f>SUM(F25:F30)</f>
        <v>119787.9</v>
      </c>
      <c r="G24" s="31">
        <f>IFERROR(D24/F24*100,0)</f>
        <v>99.453116717130868</v>
      </c>
    </row>
    <row r="25" spans="1:7" s="3" customFormat="1" ht="63">
      <c r="A25" s="32" t="s">
        <v>93</v>
      </c>
      <c r="B25" s="53" t="s">
        <v>94</v>
      </c>
      <c r="C25" s="33">
        <v>4447.6000000000004</v>
      </c>
      <c r="D25" s="33">
        <v>4417.7</v>
      </c>
      <c r="E25" s="33">
        <f t="shared" ref="E25:E63" si="2">IFERROR(D25/C25*100,0)</f>
        <v>99.327727313607326</v>
      </c>
      <c r="F25" s="66">
        <v>3389.7</v>
      </c>
      <c r="G25" s="34">
        <f t="shared" ref="G25:G63" si="3">IFERROR(D25/F25*100,0)</f>
        <v>130.32716759595243</v>
      </c>
    </row>
    <row r="26" spans="1:7" ht="78.75">
      <c r="A26" s="32" t="s">
        <v>27</v>
      </c>
      <c r="B26" s="53" t="s">
        <v>130</v>
      </c>
      <c r="C26" s="33">
        <v>62704.9</v>
      </c>
      <c r="D26" s="33">
        <v>62018</v>
      </c>
      <c r="E26" s="33">
        <f t="shared" si="2"/>
        <v>98.904551318955939</v>
      </c>
      <c r="F26" s="66">
        <v>64362.5</v>
      </c>
      <c r="G26" s="34">
        <f t="shared" si="3"/>
        <v>96.357350941930477</v>
      </c>
    </row>
    <row r="27" spans="1:7" ht="15.75">
      <c r="A27" s="32" t="s">
        <v>124</v>
      </c>
      <c r="B27" s="53" t="s">
        <v>125</v>
      </c>
      <c r="C27" s="33">
        <v>4.2</v>
      </c>
      <c r="D27" s="33">
        <v>4.2</v>
      </c>
      <c r="E27" s="33">
        <v>0</v>
      </c>
      <c r="F27" s="66">
        <v>5.3</v>
      </c>
      <c r="G27" s="34">
        <f t="shared" si="3"/>
        <v>79.245283018867923</v>
      </c>
    </row>
    <row r="28" spans="1:7" ht="78.75">
      <c r="A28" s="32" t="s">
        <v>28</v>
      </c>
      <c r="B28" s="53" t="s">
        <v>86</v>
      </c>
      <c r="C28" s="33">
        <v>23954.9</v>
      </c>
      <c r="D28" s="33">
        <v>23682.3</v>
      </c>
      <c r="E28" s="33">
        <f t="shared" si="2"/>
        <v>98.86202822804519</v>
      </c>
      <c r="F28" s="66">
        <v>23511.5</v>
      </c>
      <c r="G28" s="34">
        <f t="shared" si="3"/>
        <v>100.72645301235565</v>
      </c>
    </row>
    <row r="29" spans="1:7" ht="15.75">
      <c r="A29" s="32" t="s">
        <v>99</v>
      </c>
      <c r="B29" s="53" t="s">
        <v>100</v>
      </c>
      <c r="C29" s="33">
        <v>300</v>
      </c>
      <c r="D29" s="33">
        <v>0</v>
      </c>
      <c r="E29" s="33">
        <f t="shared" si="2"/>
        <v>0</v>
      </c>
      <c r="F29" s="66">
        <v>0</v>
      </c>
      <c r="G29" s="34">
        <f t="shared" si="3"/>
        <v>0</v>
      </c>
    </row>
    <row r="30" spans="1:7" ht="31.5">
      <c r="A30" s="32" t="s">
        <v>29</v>
      </c>
      <c r="B30" s="53" t="s">
        <v>30</v>
      </c>
      <c r="C30" s="33">
        <v>29828.400000000001</v>
      </c>
      <c r="D30" s="33">
        <v>29010.6</v>
      </c>
      <c r="E30" s="33">
        <f t="shared" si="2"/>
        <v>97.258317576537792</v>
      </c>
      <c r="F30" s="66">
        <v>28518.9</v>
      </c>
      <c r="G30" s="34">
        <f>IFERROR(D30/F30*100,0)</f>
        <v>101.7241197942417</v>
      </c>
    </row>
    <row r="31" spans="1:7" ht="15.75">
      <c r="A31" s="29" t="s">
        <v>31</v>
      </c>
      <c r="B31" s="52" t="s">
        <v>17</v>
      </c>
      <c r="C31" s="30">
        <f>SUM(C32:C34)</f>
        <v>43891.6</v>
      </c>
      <c r="D31" s="30">
        <f>SUM(D32:D34)</f>
        <v>12052.5</v>
      </c>
      <c r="E31" s="30">
        <f t="shared" si="2"/>
        <v>27.459696160540968</v>
      </c>
      <c r="F31" s="59">
        <f>SUM(F32:F34)</f>
        <v>29774.699999999997</v>
      </c>
      <c r="G31" s="31">
        <f t="shared" si="3"/>
        <v>40.478997269493902</v>
      </c>
    </row>
    <row r="32" spans="1:7" ht="15.75">
      <c r="A32" s="32" t="s">
        <v>105</v>
      </c>
      <c r="B32" s="53" t="s">
        <v>106</v>
      </c>
      <c r="C32" s="33">
        <v>1306.0999999999999</v>
      </c>
      <c r="D32" s="33">
        <v>130.6</v>
      </c>
      <c r="E32" s="33">
        <f t="shared" si="2"/>
        <v>9.9992343618405943</v>
      </c>
      <c r="F32" s="66">
        <v>1180</v>
      </c>
      <c r="G32" s="34">
        <f t="shared" si="3"/>
        <v>11.067796610169491</v>
      </c>
    </row>
    <row r="33" spans="1:7" ht="31.5">
      <c r="A33" s="32" t="s">
        <v>32</v>
      </c>
      <c r="B33" s="53" t="s">
        <v>87</v>
      </c>
      <c r="C33" s="33">
        <v>42417.8</v>
      </c>
      <c r="D33" s="33">
        <v>11754.3</v>
      </c>
      <c r="E33" s="33">
        <f t="shared" si="2"/>
        <v>27.710772364431907</v>
      </c>
      <c r="F33" s="66">
        <v>17338.8</v>
      </c>
      <c r="G33" s="34">
        <f t="shared" si="3"/>
        <v>67.791888712021603</v>
      </c>
    </row>
    <row r="34" spans="1:7" ht="31.5">
      <c r="A34" s="32" t="s">
        <v>33</v>
      </c>
      <c r="B34" s="53" t="s">
        <v>34</v>
      </c>
      <c r="C34" s="33">
        <v>167.7</v>
      </c>
      <c r="D34" s="33">
        <v>167.6</v>
      </c>
      <c r="E34" s="33">
        <f t="shared" si="2"/>
        <v>99.94036970781157</v>
      </c>
      <c r="F34" s="66">
        <v>11255.9</v>
      </c>
      <c r="G34" s="34">
        <f t="shared" si="3"/>
        <v>1.4889968816354091</v>
      </c>
    </row>
    <row r="35" spans="1:7" ht="32.25" customHeight="1">
      <c r="A35" s="29" t="s">
        <v>35</v>
      </c>
      <c r="B35" s="52" t="s">
        <v>36</v>
      </c>
      <c r="C35" s="59">
        <f>SUM(C36:C37)</f>
        <v>11.2</v>
      </c>
      <c r="D35" s="59">
        <f>SUM(D36:D37)</f>
        <v>11.2</v>
      </c>
      <c r="E35" s="30">
        <f t="shared" si="2"/>
        <v>100</v>
      </c>
      <c r="F35" s="59">
        <f>SUM(F36:F37)</f>
        <v>7454.9000000000005</v>
      </c>
      <c r="G35" s="31">
        <f t="shared" si="3"/>
        <v>0.15023675703228748</v>
      </c>
    </row>
    <row r="36" spans="1:7" ht="15.75">
      <c r="A36" s="32" t="s">
        <v>37</v>
      </c>
      <c r="B36" s="53" t="s">
        <v>38</v>
      </c>
      <c r="C36" s="33">
        <v>11.2</v>
      </c>
      <c r="D36" s="33">
        <v>11.2</v>
      </c>
      <c r="E36" s="33">
        <f t="shared" si="2"/>
        <v>100</v>
      </c>
      <c r="F36" s="66">
        <v>6304.6</v>
      </c>
      <c r="G36" s="34">
        <f t="shared" si="3"/>
        <v>0.17764806649113343</v>
      </c>
    </row>
    <row r="37" spans="1:7" ht="15.75">
      <c r="A37" s="32" t="s">
        <v>39</v>
      </c>
      <c r="B37" s="53" t="s">
        <v>40</v>
      </c>
      <c r="C37" s="33">
        <v>0</v>
      </c>
      <c r="D37" s="33">
        <v>0</v>
      </c>
      <c r="E37" s="33">
        <f t="shared" si="2"/>
        <v>0</v>
      </c>
      <c r="F37" s="66">
        <v>1150.3</v>
      </c>
      <c r="G37" s="34">
        <f t="shared" si="3"/>
        <v>0</v>
      </c>
    </row>
    <row r="38" spans="1:7" s="2" customFormat="1" ht="30.75" customHeight="1">
      <c r="A38" s="29" t="s">
        <v>135</v>
      </c>
      <c r="B38" s="52" t="s">
        <v>134</v>
      </c>
      <c r="C38" s="30">
        <f>C39</f>
        <v>1654.7</v>
      </c>
      <c r="D38" s="30">
        <f>D39</f>
        <v>0</v>
      </c>
      <c r="E38" s="30">
        <f t="shared" si="2"/>
        <v>0</v>
      </c>
      <c r="F38" s="59">
        <f>F39</f>
        <v>0</v>
      </c>
      <c r="G38" s="31">
        <f t="shared" si="3"/>
        <v>0</v>
      </c>
    </row>
    <row r="39" spans="1:7" ht="30.75" customHeight="1">
      <c r="A39" s="32" t="s">
        <v>133</v>
      </c>
      <c r="B39" s="53" t="s">
        <v>136</v>
      </c>
      <c r="C39" s="33">
        <v>1654.7</v>
      </c>
      <c r="D39" s="33">
        <v>0</v>
      </c>
      <c r="E39" s="33">
        <f t="shared" si="2"/>
        <v>0</v>
      </c>
      <c r="F39" s="66">
        <v>0</v>
      </c>
      <c r="G39" s="34">
        <f t="shared" si="3"/>
        <v>0</v>
      </c>
    </row>
    <row r="40" spans="1:7" ht="15.75">
      <c r="A40" s="29" t="s">
        <v>41</v>
      </c>
      <c r="B40" s="52" t="s">
        <v>18</v>
      </c>
      <c r="C40" s="30">
        <f>SUM(C41:C46)</f>
        <v>921468.70000000007</v>
      </c>
      <c r="D40" s="30">
        <f>SUM(D41:D46)</f>
        <v>913505.10000000009</v>
      </c>
      <c r="E40" s="30">
        <f t="shared" si="2"/>
        <v>99.135770970842529</v>
      </c>
      <c r="F40" s="59">
        <f>SUM(F41:F46)</f>
        <v>625438.4</v>
      </c>
      <c r="G40" s="31">
        <f t="shared" si="3"/>
        <v>146.05836482058027</v>
      </c>
    </row>
    <row r="41" spans="1:7" ht="15.75">
      <c r="A41" s="32" t="s">
        <v>42</v>
      </c>
      <c r="B41" s="53" t="s">
        <v>43</v>
      </c>
      <c r="C41" s="33">
        <v>161766.5</v>
      </c>
      <c r="D41" s="33">
        <v>160064.9</v>
      </c>
      <c r="E41" s="33">
        <f t="shared" si="2"/>
        <v>98.948113484559528</v>
      </c>
      <c r="F41" s="66">
        <v>153372</v>
      </c>
      <c r="G41" s="34">
        <f t="shared" si="3"/>
        <v>104.36383433742795</v>
      </c>
    </row>
    <row r="42" spans="1:7" ht="15.75">
      <c r="A42" s="32" t="s">
        <v>44</v>
      </c>
      <c r="B42" s="53" t="s">
        <v>45</v>
      </c>
      <c r="C42" s="33">
        <v>532127.9</v>
      </c>
      <c r="D42" s="33">
        <v>529724.1</v>
      </c>
      <c r="E42" s="33">
        <f t="shared" si="2"/>
        <v>99.548266497584507</v>
      </c>
      <c r="F42" s="66">
        <v>372154.5</v>
      </c>
      <c r="G42" s="34">
        <f t="shared" si="3"/>
        <v>142.33983466544134</v>
      </c>
    </row>
    <row r="43" spans="1:7" ht="17.25" customHeight="1">
      <c r="A43" s="32" t="s">
        <v>101</v>
      </c>
      <c r="B43" s="53" t="s">
        <v>102</v>
      </c>
      <c r="C43" s="33">
        <v>174690.4</v>
      </c>
      <c r="D43" s="33">
        <v>171141.9</v>
      </c>
      <c r="E43" s="33">
        <f t="shared" si="2"/>
        <v>97.968692040318189</v>
      </c>
      <c r="F43" s="66">
        <v>63611.7</v>
      </c>
      <c r="G43" s="34">
        <f t="shared" si="3"/>
        <v>269.04154424421927</v>
      </c>
    </row>
    <row r="44" spans="1:7" ht="47.25">
      <c r="A44" s="32" t="s">
        <v>103</v>
      </c>
      <c r="B44" s="53" t="s">
        <v>104</v>
      </c>
      <c r="C44" s="33">
        <v>64.900000000000006</v>
      </c>
      <c r="D44" s="33">
        <v>48.9</v>
      </c>
      <c r="E44" s="33">
        <f t="shared" si="2"/>
        <v>75.346687211093979</v>
      </c>
      <c r="F44" s="66">
        <v>119.9</v>
      </c>
      <c r="G44" s="34">
        <f t="shared" si="3"/>
        <v>40.783986655546286</v>
      </c>
    </row>
    <row r="45" spans="1:7" ht="15.75">
      <c r="A45" s="32" t="s">
        <v>131</v>
      </c>
      <c r="B45" s="53" t="s">
        <v>132</v>
      </c>
      <c r="C45" s="33">
        <v>50</v>
      </c>
      <c r="D45" s="33">
        <v>50</v>
      </c>
      <c r="E45" s="33">
        <f t="shared" si="2"/>
        <v>100</v>
      </c>
      <c r="F45" s="66">
        <v>0</v>
      </c>
      <c r="G45" s="34">
        <f t="shared" si="3"/>
        <v>0</v>
      </c>
    </row>
    <row r="46" spans="1:7" ht="31.5">
      <c r="A46" s="32" t="s">
        <v>46</v>
      </c>
      <c r="B46" s="53" t="s">
        <v>47</v>
      </c>
      <c r="C46" s="33">
        <v>52769</v>
      </c>
      <c r="D46" s="33">
        <v>52475.3</v>
      </c>
      <c r="E46" s="33">
        <f t="shared" si="2"/>
        <v>99.44342322196745</v>
      </c>
      <c r="F46" s="66">
        <v>36180.300000000003</v>
      </c>
      <c r="G46" s="34">
        <f t="shared" si="3"/>
        <v>145.0383219597405</v>
      </c>
    </row>
    <row r="47" spans="1:7" ht="16.5" customHeight="1">
      <c r="A47" s="29" t="s">
        <v>48</v>
      </c>
      <c r="B47" s="52" t="s">
        <v>19</v>
      </c>
      <c r="C47" s="30">
        <f>SUM(C48:C49)</f>
        <v>136268.9</v>
      </c>
      <c r="D47" s="30">
        <f>SUM(D48:D49)</f>
        <v>135185.4</v>
      </c>
      <c r="E47" s="30">
        <f t="shared" si="2"/>
        <v>99.204880937616721</v>
      </c>
      <c r="F47" s="59">
        <f>SUM(F48:F49)</f>
        <v>100091.1</v>
      </c>
      <c r="G47" s="31">
        <f t="shared" si="3"/>
        <v>135.06235819168734</v>
      </c>
    </row>
    <row r="48" spans="1:7" ht="15.75">
      <c r="A48" s="32" t="s">
        <v>49</v>
      </c>
      <c r="B48" s="53" t="s">
        <v>50</v>
      </c>
      <c r="C48" s="33">
        <v>115272.5</v>
      </c>
      <c r="D48" s="33">
        <v>114248.3</v>
      </c>
      <c r="E48" s="33">
        <f t="shared" si="2"/>
        <v>99.111496670931913</v>
      </c>
      <c r="F48" s="66">
        <v>80016.600000000006</v>
      </c>
      <c r="G48" s="34">
        <f t="shared" si="3"/>
        <v>142.78074799479108</v>
      </c>
    </row>
    <row r="49" spans="1:7" ht="31.5">
      <c r="A49" s="32" t="s">
        <v>51</v>
      </c>
      <c r="B49" s="53" t="s">
        <v>52</v>
      </c>
      <c r="C49" s="33">
        <v>20996.400000000001</v>
      </c>
      <c r="D49" s="33">
        <v>20937.099999999999</v>
      </c>
      <c r="E49" s="33">
        <f t="shared" si="2"/>
        <v>99.717570631155809</v>
      </c>
      <c r="F49" s="66">
        <v>20074.5</v>
      </c>
      <c r="G49" s="34">
        <f t="shared" si="3"/>
        <v>104.29699369847319</v>
      </c>
    </row>
    <row r="50" spans="1:7" ht="15.75">
      <c r="A50" s="29" t="s">
        <v>53</v>
      </c>
      <c r="B50" s="52" t="s">
        <v>20</v>
      </c>
      <c r="C50" s="30">
        <f>SUM(C51:C53)</f>
        <v>12626.9</v>
      </c>
      <c r="D50" s="30">
        <f>SUM(D51:D53)</f>
        <v>12422.599999999999</v>
      </c>
      <c r="E50" s="30">
        <f t="shared" si="2"/>
        <v>98.382025675343897</v>
      </c>
      <c r="F50" s="59">
        <f>SUM(F51:F53)</f>
        <v>15087.5</v>
      </c>
      <c r="G50" s="31">
        <f t="shared" si="3"/>
        <v>82.337033968516977</v>
      </c>
    </row>
    <row r="51" spans="1:7" ht="15.75">
      <c r="A51" s="32" t="s">
        <v>54</v>
      </c>
      <c r="B51" s="53" t="s">
        <v>55</v>
      </c>
      <c r="C51" s="33">
        <v>862</v>
      </c>
      <c r="D51" s="33">
        <v>862</v>
      </c>
      <c r="E51" s="33">
        <f t="shared" si="2"/>
        <v>100</v>
      </c>
      <c r="F51" s="66">
        <v>834</v>
      </c>
      <c r="G51" s="34">
        <f t="shared" si="3"/>
        <v>103.35731414868106</v>
      </c>
    </row>
    <row r="52" spans="1:7" ht="18.75" customHeight="1">
      <c r="A52" s="32" t="s">
        <v>56</v>
      </c>
      <c r="B52" s="53" t="s">
        <v>57</v>
      </c>
      <c r="C52" s="33">
        <v>5451.9</v>
      </c>
      <c r="D52" s="33">
        <v>5401.9</v>
      </c>
      <c r="E52" s="33">
        <f t="shared" si="2"/>
        <v>99.082888534272456</v>
      </c>
      <c r="F52" s="66">
        <v>6110.2</v>
      </c>
      <c r="G52" s="34">
        <f t="shared" si="3"/>
        <v>88.407908088114951</v>
      </c>
    </row>
    <row r="53" spans="1:7" ht="15.75">
      <c r="A53" s="35" t="s">
        <v>58</v>
      </c>
      <c r="B53" s="54" t="s">
        <v>59</v>
      </c>
      <c r="C53" s="33">
        <v>6313</v>
      </c>
      <c r="D53" s="33">
        <v>6158.7</v>
      </c>
      <c r="E53" s="33">
        <f t="shared" si="2"/>
        <v>97.555837161412953</v>
      </c>
      <c r="F53" s="66">
        <v>8143.3</v>
      </c>
      <c r="G53" s="34">
        <f t="shared" si="3"/>
        <v>75.629044736163465</v>
      </c>
    </row>
    <row r="54" spans="1:7" ht="15.75">
      <c r="A54" s="29" t="s">
        <v>60</v>
      </c>
      <c r="B54" s="52" t="s">
        <v>21</v>
      </c>
      <c r="C54" s="30">
        <f>SUM(C55)</f>
        <v>450</v>
      </c>
      <c r="D54" s="30">
        <f>SUM(D55)</f>
        <v>410.9</v>
      </c>
      <c r="E54" s="30">
        <f t="shared" si="2"/>
        <v>91.311111111111103</v>
      </c>
      <c r="F54" s="59">
        <f>SUM(F55)</f>
        <v>179.6</v>
      </c>
      <c r="G54" s="31">
        <f t="shared" si="3"/>
        <v>228.7861915367483</v>
      </c>
    </row>
    <row r="55" spans="1:7" ht="15.75">
      <c r="A55" s="32" t="s">
        <v>61</v>
      </c>
      <c r="B55" s="53" t="s">
        <v>62</v>
      </c>
      <c r="C55" s="33">
        <v>450</v>
      </c>
      <c r="D55" s="33">
        <v>410.9</v>
      </c>
      <c r="E55" s="33">
        <f t="shared" si="2"/>
        <v>91.311111111111103</v>
      </c>
      <c r="F55" s="66">
        <v>179.6</v>
      </c>
      <c r="G55" s="34">
        <f t="shared" si="3"/>
        <v>228.7861915367483</v>
      </c>
    </row>
    <row r="56" spans="1:7" ht="15.75">
      <c r="A56" s="29" t="s">
        <v>63</v>
      </c>
      <c r="B56" s="52" t="s">
        <v>22</v>
      </c>
      <c r="C56" s="30">
        <f>SUM(C57)</f>
        <v>2004.6</v>
      </c>
      <c r="D56" s="30">
        <f>SUM(D57)</f>
        <v>2004.6</v>
      </c>
      <c r="E56" s="30">
        <f t="shared" si="2"/>
        <v>100</v>
      </c>
      <c r="F56" s="59">
        <f>SUM(F57)</f>
        <v>1971.4</v>
      </c>
      <c r="G56" s="31">
        <f t="shared" si="3"/>
        <v>101.68408237800546</v>
      </c>
    </row>
    <row r="57" spans="1:7" ht="31.5">
      <c r="A57" s="32" t="s">
        <v>97</v>
      </c>
      <c r="B57" s="53" t="s">
        <v>98</v>
      </c>
      <c r="C57" s="33">
        <v>2004.6</v>
      </c>
      <c r="D57" s="33">
        <v>2004.6</v>
      </c>
      <c r="E57" s="33">
        <f t="shared" si="2"/>
        <v>100</v>
      </c>
      <c r="F57" s="66">
        <v>1971.4</v>
      </c>
      <c r="G57" s="34">
        <f t="shared" si="3"/>
        <v>101.68408237800546</v>
      </c>
    </row>
    <row r="58" spans="1:7" ht="31.5">
      <c r="A58" s="29" t="s">
        <v>64</v>
      </c>
      <c r="B58" s="52" t="s">
        <v>142</v>
      </c>
      <c r="C58" s="30">
        <f>SUM(C59)</f>
        <v>14.2</v>
      </c>
      <c r="D58" s="30">
        <f>SUM(D59)</f>
        <v>14.2</v>
      </c>
      <c r="E58" s="30">
        <f t="shared" si="2"/>
        <v>100</v>
      </c>
      <c r="F58" s="59">
        <f>SUM(F59)</f>
        <v>14.2</v>
      </c>
      <c r="G58" s="31">
        <f t="shared" si="3"/>
        <v>100</v>
      </c>
    </row>
    <row r="59" spans="1:7" ht="47.25">
      <c r="A59" s="32" t="s">
        <v>65</v>
      </c>
      <c r="B59" s="53" t="s">
        <v>121</v>
      </c>
      <c r="C59" s="33">
        <v>14.2</v>
      </c>
      <c r="D59" s="33">
        <v>14.2</v>
      </c>
      <c r="E59" s="33">
        <f t="shared" si="2"/>
        <v>100</v>
      </c>
      <c r="F59" s="66">
        <v>14.2</v>
      </c>
      <c r="G59" s="34">
        <f t="shared" si="3"/>
        <v>100</v>
      </c>
    </row>
    <row r="60" spans="1:7" ht="63">
      <c r="A60" s="29" t="s">
        <v>66</v>
      </c>
      <c r="B60" s="52" t="s">
        <v>88</v>
      </c>
      <c r="C60" s="30">
        <f>SUM(C61:C62)</f>
        <v>3202.8</v>
      </c>
      <c r="D60" s="30">
        <f>SUM(D61:D62)</f>
        <v>3202.8</v>
      </c>
      <c r="E60" s="30">
        <f t="shared" si="2"/>
        <v>100</v>
      </c>
      <c r="F60" s="59">
        <f>SUM(F61:F62)</f>
        <v>9557.4</v>
      </c>
      <c r="G60" s="31">
        <f t="shared" si="3"/>
        <v>33.511205976520813</v>
      </c>
    </row>
    <row r="61" spans="1:7" ht="63">
      <c r="A61" s="32" t="s">
        <v>67</v>
      </c>
      <c r="B61" s="53" t="s">
        <v>68</v>
      </c>
      <c r="C61" s="33">
        <v>3202.8</v>
      </c>
      <c r="D61" s="33">
        <v>3202.8</v>
      </c>
      <c r="E61" s="33">
        <f t="shared" si="2"/>
        <v>100</v>
      </c>
      <c r="F61" s="66">
        <v>3060.1</v>
      </c>
      <c r="G61" s="34">
        <f t="shared" si="3"/>
        <v>104.66324629914057</v>
      </c>
    </row>
    <row r="62" spans="1:7" ht="31.5">
      <c r="A62" s="32" t="s">
        <v>138</v>
      </c>
      <c r="B62" s="53" t="s">
        <v>139</v>
      </c>
      <c r="C62" s="33">
        <v>0</v>
      </c>
      <c r="D62" s="33">
        <v>0</v>
      </c>
      <c r="E62" s="33">
        <f t="shared" si="2"/>
        <v>0</v>
      </c>
      <c r="F62" s="66">
        <v>6497.3</v>
      </c>
      <c r="G62" s="34">
        <f t="shared" si="3"/>
        <v>0</v>
      </c>
    </row>
    <row r="63" spans="1:7" ht="15.75">
      <c r="A63" s="28"/>
      <c r="B63" s="50" t="s">
        <v>14</v>
      </c>
      <c r="C63" s="30">
        <f>C60+C58+C56+C54+C50+C47+C40+C35+C31+C24+C38</f>
        <v>1242833.6000000001</v>
      </c>
      <c r="D63" s="30">
        <f>D60+D58+D56+D54+D50+D47+D40+D35+D31+D24+D38</f>
        <v>1197942.1000000001</v>
      </c>
      <c r="E63" s="30">
        <f t="shared" si="2"/>
        <v>96.387971808937252</v>
      </c>
      <c r="F63" s="59">
        <f>F60+F58+F56+F54+F50+F47+F40+F35+F31+F24+F38</f>
        <v>909357.10000000009</v>
      </c>
      <c r="G63" s="31">
        <f t="shared" si="3"/>
        <v>131.73505765776724</v>
      </c>
    </row>
    <row r="64" spans="1:7" s="11" customFormat="1" ht="31.5">
      <c r="A64" s="36"/>
      <c r="B64" s="55" t="s">
        <v>23</v>
      </c>
      <c r="C64" s="24">
        <f>C22-C63</f>
        <v>-26000.199999999953</v>
      </c>
      <c r="D64" s="24">
        <f>D22-D63</f>
        <v>42284.600000000093</v>
      </c>
      <c r="E64" s="37" t="s">
        <v>90</v>
      </c>
      <c r="F64" s="66">
        <f>F22-F63</f>
        <v>18908.199999999837</v>
      </c>
      <c r="G64" s="38" t="s">
        <v>90</v>
      </c>
    </row>
    <row r="65" spans="1:7" s="11" customFormat="1" ht="15.75" customHeight="1">
      <c r="A65" s="39"/>
      <c r="B65" s="77" t="s">
        <v>24</v>
      </c>
      <c r="C65" s="78"/>
      <c r="D65" s="78"/>
      <c r="E65" s="78"/>
      <c r="F65" s="78"/>
      <c r="G65" s="79"/>
    </row>
    <row r="66" spans="1:7" s="12" customFormat="1" ht="31.5">
      <c r="A66" s="40" t="s">
        <v>77</v>
      </c>
      <c r="B66" s="55" t="s">
        <v>89</v>
      </c>
      <c r="C66" s="24">
        <v>26000.2</v>
      </c>
      <c r="D66" s="24">
        <v>-42284.6</v>
      </c>
      <c r="E66" s="37" t="s">
        <v>90</v>
      </c>
      <c r="F66" s="66">
        <v>-18908.2</v>
      </c>
      <c r="G66" s="38" t="s">
        <v>90</v>
      </c>
    </row>
    <row r="67" spans="1:7" s="11" customFormat="1" ht="15.75">
      <c r="A67" s="18"/>
      <c r="B67" s="56" t="s">
        <v>14</v>
      </c>
      <c r="C67" s="20">
        <f>SUM(C66:C66)</f>
        <v>26000.2</v>
      </c>
      <c r="D67" s="20">
        <f>SUM(D66:D66)</f>
        <v>-42284.6</v>
      </c>
      <c r="E67" s="37" t="s">
        <v>90</v>
      </c>
      <c r="F67" s="59">
        <f>SUM(F66:F66)</f>
        <v>-18908.2</v>
      </c>
      <c r="G67" s="38" t="s">
        <v>90</v>
      </c>
    </row>
    <row r="70" spans="1:7" ht="64.5" customHeight="1">
      <c r="A70" s="71"/>
      <c r="B70" s="71"/>
      <c r="C70" s="5"/>
      <c r="D70" s="5"/>
      <c r="E70" s="5"/>
      <c r="F70" s="72"/>
      <c r="G70" s="72"/>
    </row>
  </sheetData>
  <mergeCells count="10">
    <mergeCell ref="A70:B70"/>
    <mergeCell ref="F70:G70"/>
    <mergeCell ref="B8:G8"/>
    <mergeCell ref="B23:G23"/>
    <mergeCell ref="B65:G65"/>
    <mergeCell ref="A1:G1"/>
    <mergeCell ref="A2:G2"/>
    <mergeCell ref="A3:G3"/>
    <mergeCell ref="A4:G4"/>
    <mergeCell ref="A6:G6"/>
  </mergeCells>
  <pageMargins left="0.39370078740157483" right="0.39370078740157483" top="0.78740157480314965" bottom="0.3937007874015748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activeCell="C16" sqref="C16"/>
    </sheetView>
  </sheetViews>
  <sheetFormatPr defaultRowHeight="15"/>
  <cols>
    <col min="1" max="1" width="40.85546875" customWidth="1"/>
    <col min="2" max="2" width="26.7109375" customWidth="1"/>
    <col min="3" max="3" width="28.85546875" customWidth="1"/>
  </cols>
  <sheetData>
    <row r="1" spans="1:3" s="5" customFormat="1" ht="18.75">
      <c r="A1" s="81" t="s">
        <v>0</v>
      </c>
      <c r="B1" s="81"/>
      <c r="C1" s="81"/>
    </row>
    <row r="2" spans="1:3" s="5" customFormat="1" ht="18.75">
      <c r="A2" s="81" t="s">
        <v>78</v>
      </c>
      <c r="B2" s="81"/>
      <c r="C2" s="81"/>
    </row>
    <row r="3" spans="1:3" s="5" customFormat="1" ht="18.75">
      <c r="A3" s="81" t="s">
        <v>123</v>
      </c>
      <c r="B3" s="81"/>
      <c r="C3" s="81"/>
    </row>
    <row r="4" spans="1:3" s="5" customFormat="1" ht="18.75">
      <c r="A4" s="81" t="s">
        <v>92</v>
      </c>
      <c r="B4" s="81"/>
      <c r="C4" s="81"/>
    </row>
    <row r="5" spans="1:3" s="5" customFormat="1" ht="18.75">
      <c r="A5" s="81" t="s">
        <v>79</v>
      </c>
      <c r="B5" s="81"/>
      <c r="C5" s="81"/>
    </row>
    <row r="6" spans="1:3" s="5" customFormat="1" ht="18.75">
      <c r="A6" s="82" t="s">
        <v>143</v>
      </c>
      <c r="B6" s="82"/>
      <c r="C6" s="82"/>
    </row>
    <row r="7" spans="1:3">
      <c r="A7" s="83" t="s">
        <v>25</v>
      </c>
      <c r="B7" s="83"/>
      <c r="C7" s="83"/>
    </row>
    <row r="8" spans="1:3">
      <c r="A8" s="41"/>
      <c r="B8" s="42"/>
      <c r="C8" s="42"/>
    </row>
    <row r="9" spans="1:3" ht="15.75">
      <c r="A9" s="15"/>
      <c r="B9" s="42"/>
      <c r="C9" s="42"/>
    </row>
    <row r="10" spans="1:3" ht="15.75">
      <c r="A10" s="15"/>
      <c r="B10" s="42"/>
      <c r="C10" s="42"/>
    </row>
    <row r="11" spans="1:3" ht="15.75">
      <c r="A11" s="15"/>
      <c r="B11" s="42"/>
      <c r="C11" s="42"/>
    </row>
    <row r="12" spans="1:3" ht="36" customHeight="1">
      <c r="A12" s="80" t="s">
        <v>80</v>
      </c>
      <c r="B12" s="84" t="s">
        <v>146</v>
      </c>
      <c r="C12" s="84" t="s">
        <v>147</v>
      </c>
    </row>
    <row r="13" spans="1:3" ht="18.75" customHeight="1">
      <c r="A13" s="80"/>
      <c r="B13" s="85"/>
      <c r="C13" s="85"/>
    </row>
    <row r="14" spans="1:3" ht="15" customHeight="1">
      <c r="A14" s="80"/>
      <c r="B14" s="86"/>
      <c r="C14" s="86"/>
    </row>
    <row r="15" spans="1:3" ht="27" customHeight="1">
      <c r="A15" s="43" t="s">
        <v>81</v>
      </c>
      <c r="B15" s="88">
        <v>74.2</v>
      </c>
      <c r="C15" s="88">
        <v>83699.199999999997</v>
      </c>
    </row>
    <row r="16" spans="1:3" ht="37.5" customHeight="1">
      <c r="A16" s="43" t="s">
        <v>82</v>
      </c>
      <c r="B16" s="88">
        <v>1134.1500000000001</v>
      </c>
      <c r="C16" s="88">
        <v>631374.19999999995</v>
      </c>
    </row>
    <row r="17" spans="1:4">
      <c r="A17" s="42"/>
      <c r="B17" s="42"/>
      <c r="C17" s="42"/>
    </row>
    <row r="18" spans="1:4" ht="15.75">
      <c r="A18" s="6"/>
      <c r="B18" s="6"/>
      <c r="C18" s="8"/>
      <c r="D18" s="7"/>
    </row>
    <row r="20" spans="1:4" s="10" customFormat="1" ht="118.5" customHeight="1">
      <c r="A20" s="9"/>
      <c r="C20" s="8"/>
    </row>
    <row r="22" spans="1:4" ht="15.75">
      <c r="A22" s="4"/>
      <c r="C22" s="8"/>
    </row>
  </sheetData>
  <mergeCells count="10">
    <mergeCell ref="A12:A14"/>
    <mergeCell ref="A1:C1"/>
    <mergeCell ref="A2:C2"/>
    <mergeCell ref="A3:C3"/>
    <mergeCell ref="A4:C4"/>
    <mergeCell ref="A5:C5"/>
    <mergeCell ref="A6:C6"/>
    <mergeCell ref="A7:C7"/>
    <mergeCell ref="B12:B14"/>
    <mergeCell ref="C12:C14"/>
  </mergeCells>
  <pageMargins left="0.55000000000000004" right="0.59055118110236227" top="0.78740157480314965" bottom="0.59055118110236227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"/>
  <sheetViews>
    <sheetView topLeftCell="A15" workbookViewId="0">
      <selection activeCell="B15" sqref="B15"/>
    </sheetView>
  </sheetViews>
  <sheetFormatPr defaultRowHeight="17.25"/>
  <cols>
    <col min="1" max="1" width="61.140625" customWidth="1"/>
    <col min="2" max="2" width="14" customWidth="1"/>
    <col min="3" max="3" width="15.140625" customWidth="1"/>
    <col min="4" max="4" width="13.42578125" style="13" customWidth="1"/>
    <col min="5" max="5" width="15.140625" style="60" customWidth="1"/>
    <col min="6" max="6" width="13.28515625" customWidth="1"/>
  </cols>
  <sheetData>
    <row r="1" spans="1:6" ht="18.75" customHeight="1">
      <c r="A1" s="82" t="s">
        <v>0</v>
      </c>
      <c r="B1" s="82"/>
      <c r="C1" s="82"/>
      <c r="D1" s="82"/>
      <c r="E1" s="82"/>
      <c r="F1" s="82"/>
    </row>
    <row r="2" spans="1:6" ht="18.75" customHeight="1">
      <c r="A2" s="82" t="s">
        <v>107</v>
      </c>
      <c r="B2" s="82"/>
      <c r="C2" s="82"/>
      <c r="D2" s="82"/>
      <c r="E2" s="82"/>
      <c r="F2" s="82"/>
    </row>
    <row r="3" spans="1:6" ht="18.75" customHeight="1">
      <c r="A3" s="82" t="s">
        <v>143</v>
      </c>
      <c r="B3" s="82"/>
      <c r="C3" s="82"/>
      <c r="D3" s="82"/>
      <c r="E3" s="82"/>
      <c r="F3" s="82"/>
    </row>
    <row r="4" spans="1:6" ht="18.75" customHeight="1">
      <c r="A4" s="69" t="s">
        <v>129</v>
      </c>
      <c r="B4" s="69"/>
      <c r="C4" s="69"/>
      <c r="D4" s="69"/>
      <c r="E4" s="69"/>
      <c r="F4" s="69"/>
    </row>
    <row r="5" spans="1:6" ht="18.75" customHeight="1">
      <c r="A5" s="87" t="s">
        <v>83</v>
      </c>
      <c r="B5" s="87"/>
      <c r="C5" s="87"/>
      <c r="D5" s="87"/>
      <c r="E5" s="87"/>
      <c r="F5" s="87"/>
    </row>
    <row r="6" spans="1:6" ht="63">
      <c r="A6" s="44" t="s">
        <v>108</v>
      </c>
      <c r="B6" s="17" t="s">
        <v>127</v>
      </c>
      <c r="C6" s="17" t="s">
        <v>144</v>
      </c>
      <c r="D6" s="16" t="s">
        <v>84</v>
      </c>
      <c r="E6" s="58" t="s">
        <v>145</v>
      </c>
      <c r="F6" s="18" t="s">
        <v>128</v>
      </c>
    </row>
    <row r="7" spans="1:6" ht="33">
      <c r="A7" s="57" t="s">
        <v>109</v>
      </c>
      <c r="B7" s="45">
        <v>2004.6</v>
      </c>
      <c r="C7" s="45">
        <v>2004.6</v>
      </c>
      <c r="D7" s="46">
        <f>IFERROR(C7/B7*100,0)</f>
        <v>100</v>
      </c>
      <c r="E7" s="61">
        <v>1971.4</v>
      </c>
      <c r="F7" s="25">
        <f t="shared" ref="F7:F19" si="0">IFERROR(C7/E7*100,0)</f>
        <v>101.68408237800546</v>
      </c>
    </row>
    <row r="8" spans="1:6" ht="33">
      <c r="A8" s="57" t="s">
        <v>110</v>
      </c>
      <c r="B8" s="45">
        <v>115272.5</v>
      </c>
      <c r="C8" s="45">
        <v>114248.3</v>
      </c>
      <c r="D8" s="46">
        <f t="shared" ref="D8:D19" si="1">IFERROR(C8/B8*100,0)</f>
        <v>99.111496670931913</v>
      </c>
      <c r="E8" s="61">
        <v>79381.899999999994</v>
      </c>
      <c r="F8" s="25">
        <f t="shared" si="0"/>
        <v>143.92235509606095</v>
      </c>
    </row>
    <row r="9" spans="1:6" ht="33">
      <c r="A9" s="57" t="s">
        <v>111</v>
      </c>
      <c r="B9" s="45">
        <v>892102.9</v>
      </c>
      <c r="C9" s="45">
        <v>884448.5</v>
      </c>
      <c r="D9" s="46">
        <f t="shared" si="1"/>
        <v>99.141982387906154</v>
      </c>
      <c r="E9" s="61">
        <v>595716.5</v>
      </c>
      <c r="F9" s="25">
        <f t="shared" si="0"/>
        <v>148.46802128193528</v>
      </c>
    </row>
    <row r="10" spans="1:6" ht="82.5">
      <c r="A10" s="63" t="s">
        <v>137</v>
      </c>
      <c r="B10" s="45">
        <v>500</v>
      </c>
      <c r="C10" s="45">
        <v>460.9</v>
      </c>
      <c r="D10" s="46">
        <f t="shared" si="1"/>
        <v>92.179999999999993</v>
      </c>
      <c r="E10" s="61">
        <v>179.6</v>
      </c>
      <c r="F10" s="25">
        <f t="shared" si="0"/>
        <v>256.62583518930961</v>
      </c>
    </row>
    <row r="11" spans="1:6" ht="49.5">
      <c r="A11" s="57" t="s">
        <v>112</v>
      </c>
      <c r="B11" s="45">
        <v>42417.8</v>
      </c>
      <c r="C11" s="45">
        <v>11754.3</v>
      </c>
      <c r="D11" s="46">
        <f t="shared" si="1"/>
        <v>27.710772364431907</v>
      </c>
      <c r="E11" s="61">
        <v>17338.8</v>
      </c>
      <c r="F11" s="25">
        <f t="shared" si="0"/>
        <v>67.791888712021603</v>
      </c>
    </row>
    <row r="12" spans="1:6" ht="66">
      <c r="A12" s="57" t="s">
        <v>113</v>
      </c>
      <c r="B12" s="45">
        <v>6313.9</v>
      </c>
      <c r="C12" s="45">
        <v>6263.9</v>
      </c>
      <c r="D12" s="46">
        <f t="shared" si="1"/>
        <v>99.208096422179636</v>
      </c>
      <c r="E12" s="61">
        <v>1383.8</v>
      </c>
      <c r="F12" s="25">
        <f t="shared" si="0"/>
        <v>452.65934383581447</v>
      </c>
    </row>
    <row r="13" spans="1:6" ht="82.5">
      <c r="A13" s="57" t="s">
        <v>114</v>
      </c>
      <c r="B13" s="45">
        <v>5.4</v>
      </c>
      <c r="C13" s="45">
        <v>5.4</v>
      </c>
      <c r="D13" s="46">
        <f t="shared" si="1"/>
        <v>100</v>
      </c>
      <c r="E13" s="61">
        <v>0</v>
      </c>
      <c r="F13" s="25">
        <f t="shared" si="0"/>
        <v>0</v>
      </c>
    </row>
    <row r="14" spans="1:6" ht="33">
      <c r="A14" s="57" t="s">
        <v>115</v>
      </c>
      <c r="B14" s="45">
        <v>2960</v>
      </c>
      <c r="C14" s="45">
        <v>2960</v>
      </c>
      <c r="D14" s="46">
        <f t="shared" si="1"/>
        <v>100</v>
      </c>
      <c r="E14" s="61">
        <v>2041</v>
      </c>
      <c r="F14" s="25">
        <f t="shared" si="0"/>
        <v>145.02694757471829</v>
      </c>
    </row>
    <row r="15" spans="1:6" ht="49.5">
      <c r="A15" s="57" t="s">
        <v>116</v>
      </c>
      <c r="B15" s="45">
        <v>2543.1999999999998</v>
      </c>
      <c r="C15" s="45">
        <v>2389</v>
      </c>
      <c r="D15" s="46">
        <f t="shared" si="1"/>
        <v>93.936772569990566</v>
      </c>
      <c r="E15" s="61">
        <v>2892.4</v>
      </c>
      <c r="F15" s="25">
        <f t="shared" si="0"/>
        <v>82.59576822016318</v>
      </c>
    </row>
    <row r="16" spans="1:6" ht="32.25" customHeight="1">
      <c r="A16" s="57" t="s">
        <v>117</v>
      </c>
      <c r="B16" s="45">
        <v>2701.6</v>
      </c>
      <c r="C16" s="45">
        <v>2566.8000000000002</v>
      </c>
      <c r="D16" s="46">
        <f t="shared" si="1"/>
        <v>95.010364228605283</v>
      </c>
      <c r="E16" s="61">
        <v>3032.8</v>
      </c>
      <c r="F16" s="25">
        <f t="shared" si="0"/>
        <v>84.634661039303609</v>
      </c>
    </row>
    <row r="17" spans="1:6" ht="49.5">
      <c r="A17" s="57" t="s">
        <v>122</v>
      </c>
      <c r="B17" s="45">
        <v>1301</v>
      </c>
      <c r="C17" s="45">
        <v>1299.8</v>
      </c>
      <c r="D17" s="46">
        <f t="shared" si="1"/>
        <v>99.907763259031512</v>
      </c>
      <c r="E17" s="61">
        <v>910.8</v>
      </c>
      <c r="F17" s="25">
        <f t="shared" si="0"/>
        <v>142.70970575318401</v>
      </c>
    </row>
    <row r="18" spans="1:6" ht="33">
      <c r="A18" s="57" t="s">
        <v>126</v>
      </c>
      <c r="B18" s="45">
        <v>0</v>
      </c>
      <c r="C18" s="45">
        <v>0</v>
      </c>
      <c r="D18" s="46">
        <f t="shared" si="1"/>
        <v>0</v>
      </c>
      <c r="E18" s="61">
        <v>6300</v>
      </c>
      <c r="F18" s="25">
        <f t="shared" si="0"/>
        <v>0</v>
      </c>
    </row>
    <row r="19" spans="1:6" ht="16.5">
      <c r="A19" s="47" t="s">
        <v>118</v>
      </c>
      <c r="B19" s="48">
        <f>SUM(B7:B18)</f>
        <v>1068122.8999999999</v>
      </c>
      <c r="C19" s="48">
        <f>SUM(C7:C18)</f>
        <v>1028401.5000000002</v>
      </c>
      <c r="D19" s="49">
        <f t="shared" si="1"/>
        <v>96.281195731315222</v>
      </c>
      <c r="E19" s="62">
        <f>SUM(E7:E18)</f>
        <v>711149.00000000023</v>
      </c>
      <c r="F19" s="22">
        <f t="shared" si="0"/>
        <v>144.61125586902321</v>
      </c>
    </row>
  </sheetData>
  <mergeCells count="5">
    <mergeCell ref="A1:F1"/>
    <mergeCell ref="A2:F2"/>
    <mergeCell ref="A3:F3"/>
    <mergeCell ref="A4:F4"/>
    <mergeCell ref="A5:F5"/>
  </mergeCells>
  <pageMargins left="0" right="0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исполнение бюджета</vt:lpstr>
      <vt:lpstr>сведен. о числен.</vt:lpstr>
      <vt:lpstr>муниципальные программы</vt:lpstr>
      <vt:lpstr>'исполнение бюджета'!Заголовки_для_печати</vt:lpstr>
      <vt:lpstr>'сведен. о числен.'!Область_печати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2025-01-20T07:26:21Z</dcterms:modified>
</cp:coreProperties>
</file>