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" yWindow="101" windowWidth="15120" windowHeight="8011"/>
  </bookViews>
  <sheets>
    <sheet name="исполнение бюджета" sheetId="1" r:id="rId1"/>
    <sheet name="сведен. о числен." sheetId="3" r:id="rId2"/>
    <sheet name="муниципальные программы" sheetId="5" r:id="rId3"/>
  </sheets>
  <definedNames>
    <definedName name="_xlnm.Print_Area" localSheetId="1">'сведен. о числен.'!$A$1:$C$20</definedName>
  </definedNames>
  <calcPr calcId="152511"/>
</workbook>
</file>

<file path=xl/calcChain.xml><?xml version="1.0" encoding="utf-8"?>
<calcChain xmlns="http://schemas.openxmlformats.org/spreadsheetml/2006/main">
  <c r="F68" i="1" l="1"/>
  <c r="C68" i="1"/>
  <c r="D68" i="1"/>
  <c r="F60" i="1"/>
  <c r="D60" i="1"/>
  <c r="C60" i="1"/>
  <c r="E62" i="1"/>
  <c r="G62" i="1"/>
  <c r="D35" i="1"/>
  <c r="C35" i="1"/>
  <c r="G39" i="1" l="1"/>
  <c r="E39" i="1"/>
  <c r="F38" i="1"/>
  <c r="D38" i="1"/>
  <c r="C38" i="1"/>
  <c r="G45" i="1"/>
  <c r="E45" i="1"/>
  <c r="G30" i="1"/>
  <c r="E38" i="1" l="1"/>
  <c r="G38" i="1"/>
  <c r="G27" i="1"/>
  <c r="F54" i="1" l="1"/>
  <c r="F9" i="1"/>
  <c r="G13" i="1" l="1"/>
  <c r="E13" i="1"/>
  <c r="F8" i="5" l="1"/>
  <c r="F9" i="5"/>
  <c r="F10" i="5"/>
  <c r="F11" i="5"/>
  <c r="F12" i="5"/>
  <c r="F13" i="5"/>
  <c r="F14" i="5"/>
  <c r="F15" i="5"/>
  <c r="F16" i="5"/>
  <c r="F17" i="5"/>
  <c r="F18" i="5"/>
  <c r="F7" i="5"/>
  <c r="C19" i="5"/>
  <c r="B19" i="5"/>
  <c r="E19" i="5"/>
  <c r="F19" i="5" s="1"/>
  <c r="D8" i="5" l="1"/>
  <c r="D9" i="5"/>
  <c r="D10" i="5"/>
  <c r="D11" i="5"/>
  <c r="D12" i="5"/>
  <c r="D13" i="5"/>
  <c r="D14" i="5"/>
  <c r="D15" i="5"/>
  <c r="D16" i="5"/>
  <c r="D17" i="5"/>
  <c r="D18" i="5"/>
  <c r="D19" i="5"/>
  <c r="D7" i="5"/>
  <c r="C47" i="1" l="1"/>
  <c r="D31" i="1"/>
  <c r="E46" i="1"/>
  <c r="D9" i="1"/>
  <c r="F58" i="1" l="1"/>
  <c r="D58" i="1"/>
  <c r="C58" i="1"/>
  <c r="F56" i="1"/>
  <c r="D56" i="1"/>
  <c r="C56" i="1"/>
  <c r="D54" i="1"/>
  <c r="C54" i="1"/>
  <c r="F50" i="1"/>
  <c r="D50" i="1"/>
  <c r="C50" i="1"/>
  <c r="F47" i="1"/>
  <c r="D47" i="1"/>
  <c r="F40" i="1"/>
  <c r="D40" i="1"/>
  <c r="C40" i="1"/>
  <c r="F35" i="1"/>
  <c r="F31" i="1"/>
  <c r="C31" i="1"/>
  <c r="D24" i="1"/>
  <c r="C24" i="1"/>
  <c r="F20" i="1"/>
  <c r="D20" i="1"/>
  <c r="D22" i="1" s="1"/>
  <c r="C20" i="1"/>
  <c r="C9" i="1"/>
  <c r="G26" i="1"/>
  <c r="G28" i="1"/>
  <c r="G29" i="1"/>
  <c r="G32" i="1"/>
  <c r="G33" i="1"/>
  <c r="G34" i="1"/>
  <c r="G36" i="1"/>
  <c r="G37" i="1"/>
  <c r="G41" i="1"/>
  <c r="G42" i="1"/>
  <c r="G43" i="1"/>
  <c r="G44" i="1"/>
  <c r="G46" i="1"/>
  <c r="G48" i="1"/>
  <c r="G49" i="1"/>
  <c r="G51" i="1"/>
  <c r="G52" i="1"/>
  <c r="G53" i="1"/>
  <c r="G55" i="1"/>
  <c r="G57" i="1"/>
  <c r="G59" i="1"/>
  <c r="G61" i="1"/>
  <c r="G10" i="1"/>
  <c r="G11" i="1"/>
  <c r="G12" i="1"/>
  <c r="G14" i="1"/>
  <c r="G15" i="1"/>
  <c r="G16" i="1"/>
  <c r="G17" i="1"/>
  <c r="G18" i="1"/>
  <c r="G19" i="1"/>
  <c r="G21" i="1"/>
  <c r="E25" i="1"/>
  <c r="E26" i="1"/>
  <c r="E28" i="1"/>
  <c r="E29" i="1"/>
  <c r="E30" i="1"/>
  <c r="E32" i="1"/>
  <c r="E33" i="1"/>
  <c r="E34" i="1"/>
  <c r="E36" i="1"/>
  <c r="E37" i="1"/>
  <c r="E41" i="1"/>
  <c r="E42" i="1"/>
  <c r="E43" i="1"/>
  <c r="E44" i="1"/>
  <c r="E48" i="1"/>
  <c r="E49" i="1"/>
  <c r="E51" i="1"/>
  <c r="E52" i="1"/>
  <c r="E53" i="1"/>
  <c r="E55" i="1"/>
  <c r="E57" i="1"/>
  <c r="E59" i="1"/>
  <c r="E61" i="1"/>
  <c r="E10" i="1"/>
  <c r="E11" i="1"/>
  <c r="E12" i="1"/>
  <c r="E14" i="1"/>
  <c r="E15" i="1"/>
  <c r="E16" i="1"/>
  <c r="E17" i="1"/>
  <c r="E18" i="1"/>
  <c r="E19" i="1"/>
  <c r="E21" i="1"/>
  <c r="D63" i="1" l="1"/>
  <c r="C63" i="1"/>
  <c r="E35" i="1"/>
  <c r="E54" i="1"/>
  <c r="E47" i="1"/>
  <c r="E24" i="1"/>
  <c r="G56" i="1"/>
  <c r="G20" i="1"/>
  <c r="F22" i="1"/>
  <c r="E58" i="1"/>
  <c r="E56" i="1"/>
  <c r="G50" i="1"/>
  <c r="G9" i="1"/>
  <c r="E31" i="1"/>
  <c r="G47" i="1"/>
  <c r="G58" i="1"/>
  <c r="E9" i="1"/>
  <c r="E60" i="1"/>
  <c r="G60" i="1"/>
  <c r="E50" i="1"/>
  <c r="E20" i="1"/>
  <c r="C22" i="1"/>
  <c r="G54" i="1"/>
  <c r="G40" i="1"/>
  <c r="G35" i="1"/>
  <c r="E40" i="1"/>
  <c r="G31" i="1"/>
  <c r="C64" i="1" l="1"/>
  <c r="G22" i="1"/>
  <c r="D64" i="1"/>
  <c r="E22" i="1"/>
  <c r="G25" i="1"/>
  <c r="F24" i="1"/>
  <c r="F63" i="1" s="1"/>
  <c r="G24" i="1" l="1"/>
  <c r="F64" i="1" l="1"/>
  <c r="G63" i="1"/>
  <c r="E63" i="1"/>
</calcChain>
</file>

<file path=xl/sharedStrings.xml><?xml version="1.0" encoding="utf-8"?>
<sst xmlns="http://schemas.openxmlformats.org/spreadsheetml/2006/main" count="168" uniqueCount="150">
  <si>
    <t xml:space="preserve">Сведения </t>
  </si>
  <si>
    <t>об исполнении бюджета Петровского муниципального района</t>
  </si>
  <si>
    <t>Код</t>
  </si>
  <si>
    <t>Наименования показателя</t>
  </si>
  <si>
    <t>Доходы</t>
  </si>
  <si>
    <t>Налоговые и неналоговые доходы</t>
  </si>
  <si>
    <t>Налоги на прибыль, доходы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</si>
  <si>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</si>
  <si>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</si>
  <si>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</si>
  <si>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</si>
  <si>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</si>
  <si>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</si>
  <si>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</si>
  <si>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Всего:</t>
  </si>
  <si>
    <t>Расходы</t>
  </si>
  <si>
    <t>Общегосударственные вопросы</t>
  </si>
  <si>
    <t>Национальная экономика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</si>
  <si>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</si>
  <si>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</si>
  <si>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</si>
  <si>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</si>
  <si>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</si>
  <si>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</si>
  <si>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Результат исполнения бюджета (дефицит “-”, профицит “+”)</t>
  </si>
  <si>
    <t>Источники финансирования дефицита бюджета</t>
  </si>
  <si>
    <t>(отчетный период)</t>
  </si>
  <si>
    <t>0100</t>
  </si>
  <si>
    <t>0104</t>
  </si>
  <si>
    <t>0106</t>
  </si>
  <si>
    <t>0113</t>
  </si>
  <si>
    <t>Другие общегосударственные вопросы</t>
  </si>
  <si>
    <t>0400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</si>
  <si>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</si>
  <si>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</si>
  <si>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</si>
  <si>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</si>
  <si>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</si>
  <si>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</si>
  <si>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</si>
  <si>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</si>
  <si>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</si>
  <si>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</si>
  <si>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0701</t>
  </si>
  <si>
    <t>Дошкольное образование</t>
  </si>
  <si>
    <t>0702</t>
  </si>
  <si>
    <t>Общее образование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</si>
  <si>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</si>
  <si>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</si>
  <si>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</si>
  <si>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</si>
  <si>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</si>
  <si>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</si>
  <si>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</si>
  <si>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</si>
  <si>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</si>
  <si>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</si>
  <si>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</si>
  <si>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</si>
  <si>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</si>
  <si>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</si>
  <si>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</si>
  <si>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1102</t>
  </si>
  <si>
    <t>Массовый спорт</t>
  </si>
  <si>
    <t>1200</t>
  </si>
  <si>
    <t>1300</t>
  </si>
  <si>
    <t>1301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</si>
  <si>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</si>
  <si>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</si>
  <si>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</si>
  <si>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10100000000000000</t>
  </si>
  <si>
    <t>10300000000000000</t>
  </si>
  <si>
    <t>10500000000000000</t>
  </si>
  <si>
    <t>10800000000000000</t>
  </si>
  <si>
    <t>11100000000000000</t>
  </si>
  <si>
    <t>11600000000000000</t>
  </si>
  <si>
    <t>11400000000000000</t>
  </si>
  <si>
    <t>20200000000000000</t>
  </si>
  <si>
    <t>01050000000000000</t>
  </si>
  <si>
    <t>о численности  муниципальных  служащих, работников</t>
  </si>
  <si>
    <t xml:space="preserve"> по  Петровскому  муниципальному району</t>
  </si>
  <si>
    <t>Наименование категории работников</t>
  </si>
  <si>
    <t>Муниципальные служащие</t>
  </si>
  <si>
    <t>Работники муниципальных учреждений</t>
  </si>
  <si>
    <t>(тыс. руб.)</t>
  </si>
  <si>
    <t>% исполнения бюджетных назначений</t>
  </si>
  <si>
    <t>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</si>
  <si>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</si>
  <si>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</si>
  <si>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Межбюджетные трансферты общего характера бюджетам бюджетной системы Российской Федерации</t>
  </si>
  <si>
    <t>Изменение остатков средств на счетах по учету средств бюджетов</t>
  </si>
  <si>
    <t>Х</t>
  </si>
  <si>
    <t>11200000000000000</t>
  </si>
  <si>
    <t>на оплату их труда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</si>
  <si>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</si>
  <si>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</si>
  <si>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Налоги на товары (работы,услуги), реализуемые на территории Российской Федерации</t>
  </si>
  <si>
    <t>11300000000000000</t>
  </si>
  <si>
    <t>Доходы от оказания платных услуг (работ) и компенсации затрат государства</t>
  </si>
  <si>
    <t>1202</t>
  </si>
  <si>
    <t>Периодическая печать и издательства</t>
  </si>
  <si>
    <t>0111</t>
  </si>
  <si>
    <t>Резервные фонды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</si>
  <si>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</si>
  <si>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</si>
  <si>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</si>
  <si>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</si>
  <si>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0405</t>
  </si>
  <si>
    <t>Сельское хозяйство и рыболовство</t>
  </si>
  <si>
    <t>об исполнении муниципальных программ бюджета Петровского муниципального района</t>
  </si>
  <si>
    <t>Наименование программы</t>
  </si>
  <si>
    <t>Муниципальная программа "Информационное общество"</t>
  </si>
  <si>
    <t>Муниципальная программа "Развитие культуры Петровского муниципального района"</t>
  </si>
  <si>
    <t>Муниципальная программа "Развитие образования в Петровском муниципальном районе"</t>
  </si>
  <si>
    <t>Муниципальная программа "Развитие транспортной системы на территории Петровского муниципального района"</t>
  </si>
  <si>
    <t>Муниципальная программа "Социальная поддержка, социальное обслуживание и социализация граждан Петровского муниципального района Саратовской области"</t>
  </si>
  <si>
    <t>Муниципальная программа "Профилактика правонарушений, потребления наркотиков и противодействие незаконному обороту наркотических средств на территории Петровского муниципального района Саратовской области"</t>
  </si>
  <si>
    <t>Муниципальная программа "Организация отдыха, оздоровления и занятости детей и подростков"</t>
  </si>
  <si>
    <t>Муниципальная программа "Обеспечение жильем молодых семей Петровского муниципального района Саратовской области"</t>
  </si>
  <si>
    <t>Муниципальная программа "Развитие местного самоуправления Петровского муниципального района"</t>
  </si>
  <si>
    <t>Итого:</t>
  </si>
  <si>
    <t>10600000000000000</t>
  </si>
  <si>
    <t>Налоги на имущество</t>
  </si>
  <si>
    <t>Государственная пошлина,сборы</t>
  </si>
  <si>
    <t>Обслуживание государственного (муниципального) внутреннего долга</t>
  </si>
  <si>
    <t>Муниципальная программа "Профилактика терроризма на территории Петровского муниципального района Саратовской области"</t>
  </si>
  <si>
    <t>муниципальных учреждений и фактических расходах</t>
  </si>
  <si>
    <t>0105</t>
  </si>
  <si>
    <t>Судебная система</t>
  </si>
  <si>
    <t>Муниципальная программа "Переселение граждан из аварийного жилищного фонда" на 2022-2026 годы"</t>
  </si>
  <si>
    <t>Бюджетные назначения  на 2024 год</t>
  </si>
  <si>
    <t>Темп роста 2024 года к 2023 году</t>
  </si>
  <si>
    <t xml:space="preserve">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</si>
  <si>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</si>
  <si>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0707</t>
  </si>
  <si>
    <t>Молодежная политика</t>
  </si>
  <si>
    <t>0605</t>
  </si>
  <si>
    <t>Охрана окружающей среды</t>
  </si>
  <si>
    <t>0600</t>
  </si>
  <si>
    <t>Другие вопросы в области охраны окружающей среды</t>
  </si>
  <si>
    <t>за 1 полугодие 2024 года</t>
  </si>
  <si>
    <t>Исполнение                   за 1 полугодие 2024 года</t>
  </si>
  <si>
    <t>Исполнение    за 1 полугодие 2023 года</t>
  </si>
  <si>
    <t>Среднесписочная  численность работников на 1 июля 2024 года   (человек)</t>
  </si>
  <si>
    <t>Расходы на заработную плату и начисления на нее  на 1 июля 2024 года (тыс.руб.)</t>
  </si>
  <si>
    <t>Муниципальная программа "Развитие физической культуры, спорта, туризма, молодежной политики и патриотическое воспитание на территории Петровского муниципального района Саратовской области"</t>
  </si>
  <si>
    <t>01060000000000000</t>
  </si>
  <si>
    <t>Иные источники внутреннего финансирования дефицитов бюджетов</t>
  </si>
  <si>
    <t>1403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</si>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</sst>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right" wrapText="1"/>
    </xf>
    <xf numFmtId="165" fontId="8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 wrapText="1"/>
    </xf>
    <xf numFmtId="49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3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65" fontId="15" fillId="0" borderId="1" xfId="0" applyNumberFormat="1" applyFont="1" applyBorder="1"/>
    <xf numFmtId="165" fontId="15" fillId="2" borderId="1" xfId="0" applyNumberFormat="1" applyFont="1" applyFill="1" applyBorder="1" applyAlignment="1">
      <alignment horizontal="right" wrapText="1"/>
    </xf>
    <xf numFmtId="0" fontId="16" fillId="0" borderId="1" xfId="0" applyFont="1" applyBorder="1"/>
    <xf numFmtId="165" fontId="16" fillId="0" borderId="1" xfId="0" applyNumberFormat="1" applyFont="1" applyBorder="1"/>
    <xf numFmtId="165" fontId="16" fillId="2" borderId="1" xfId="0" applyNumberFormat="1" applyFont="1" applyFill="1" applyBorder="1" applyAlignment="1">
      <alignment horizontal="right" wrapText="1"/>
    </xf>
    <xf numFmtId="164" fontId="7" fillId="0" borderId="1" xfId="0" applyNumberFormat="1" applyFont="1" applyBorder="1" applyAlignment="1">
      <alignment horizontal="justify" wrapText="1"/>
    </xf>
    <xf numFmtId="164" fontId="8" fillId="0" borderId="1" xfId="0" applyNumberFormat="1" applyFont="1" applyBorder="1" applyAlignment="1">
      <alignment horizontal="justify" wrapText="1"/>
    </xf>
    <xf numFmtId="164" fontId="9" fillId="0" borderId="1" xfId="0" applyNumberFormat="1" applyFont="1" applyBorder="1" applyAlignment="1">
      <alignment horizontal="justify" wrapText="1"/>
    </xf>
    <xf numFmtId="164" fontId="10" fillId="0" borderId="1" xfId="0" applyNumberFormat="1" applyFont="1" applyBorder="1" applyAlignment="1">
      <alignment horizontal="justify" wrapText="1"/>
    </xf>
    <xf numFmtId="164" fontId="10" fillId="2" borderId="1" xfId="0" applyNumberFormat="1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horizontal="justify" wrapText="1"/>
    </xf>
    <xf numFmtId="164" fontId="7" fillId="2" borderId="1" xfId="0" applyNumberFormat="1" applyFont="1" applyFill="1" applyBorder="1" applyAlignment="1">
      <alignment horizontal="justify" wrapText="1"/>
    </xf>
    <xf numFmtId="0" fontId="15" fillId="0" borderId="1" xfId="0" applyFont="1" applyBorder="1" applyAlignment="1">
      <alignment horizontal="justify" wrapText="1"/>
    </xf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wrapText="1"/>
    </xf>
    <xf numFmtId="165" fontId="8" fillId="0" borderId="1" xfId="0" applyNumberFormat="1" applyFont="1" applyFill="1" applyBorder="1" applyAlignment="1">
      <alignment horizontal="right" wrapText="1"/>
    </xf>
    <xf numFmtId="0" fontId="0" fillId="0" borderId="0" xfId="0" applyFill="1"/>
    <xf numFmtId="165" fontId="15" fillId="0" borderId="1" xfId="0" applyNumberFormat="1" applyFont="1" applyFill="1" applyBorder="1"/>
    <xf numFmtId="165" fontId="16" fillId="0" borderId="1" xfId="0" applyNumberFormat="1" applyFont="1" applyFill="1" applyBorder="1"/>
    <xf numFmtId="0" fontId="15" fillId="0" borderId="1" xfId="0" applyFont="1" applyFill="1" applyBorder="1" applyAlignment="1">
      <alignment horizontal="justify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wrapText="1"/>
    </xf>
    <xf numFmtId="164" fontId="7" fillId="2" borderId="3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left" wrapText="1"/>
    </xf>
    <xf numFmtId="164" fontId="7" fillId="2" borderId="5" xfId="0" applyNumberFormat="1" applyFont="1" applyFill="1" applyBorder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54" zoomScale="80" zoomScaleNormal="80" workbookViewId="0">
      <selection activeCell="C68" sqref="C68"/>
    </sheetView>
  </sheetViews>
  <sheetFormatPr defaultRowHeight="14.7" x14ac:dyDescent="0.35"/>
  <cols>
    <col min="1" max="1" width="20.90625" style="1" customWidth="1"/>
    <col min="2" max="2" width="37.1796875" customWidth="1"/>
    <col min="3" max="3" width="12.6328125" customWidth="1"/>
    <col min="4" max="4" width="14.6328125" customWidth="1"/>
    <col min="5" max="5" width="15.1796875" customWidth="1"/>
    <col min="6" max="6" width="15.26953125" style="63" customWidth="1"/>
    <col min="7" max="7" width="13.81640625" customWidth="1"/>
  </cols>
  <sheetData>
    <row r="1" spans="1:7" s="5" customFormat="1" ht="18.8" x14ac:dyDescent="0.45">
      <c r="A1" s="67" t="s">
        <v>0</v>
      </c>
      <c r="B1" s="67"/>
      <c r="C1" s="67"/>
      <c r="D1" s="67"/>
      <c r="E1" s="67"/>
      <c r="F1" s="67"/>
      <c r="G1" s="67"/>
    </row>
    <row r="2" spans="1:7" s="5" customFormat="1" ht="18.8" x14ac:dyDescent="0.45">
      <c r="A2" s="67" t="s">
        <v>1</v>
      </c>
      <c r="B2" s="67"/>
      <c r="C2" s="67"/>
      <c r="D2" s="67"/>
      <c r="E2" s="67"/>
      <c r="F2" s="67"/>
      <c r="G2" s="67"/>
    </row>
    <row r="3" spans="1:7" s="5" customFormat="1" ht="18.8" x14ac:dyDescent="0.45">
      <c r="A3" s="68" t="s">
        <v>140</v>
      </c>
      <c r="B3" s="68"/>
      <c r="C3" s="68"/>
      <c r="D3" s="68"/>
      <c r="E3" s="68"/>
      <c r="F3" s="68"/>
      <c r="G3" s="68"/>
    </row>
    <row r="4" spans="1:7" ht="15.75" x14ac:dyDescent="0.35">
      <c r="A4" s="69" t="s">
        <v>26</v>
      </c>
      <c r="B4" s="69"/>
      <c r="C4" s="69"/>
      <c r="D4" s="69"/>
      <c r="E4" s="69"/>
      <c r="F4" s="69"/>
      <c r="G4" s="69"/>
    </row>
    <row r="5" spans="1:7" ht="15.75" x14ac:dyDescent="0.35">
      <c r="A5" s="14"/>
      <c r="B5" s="15"/>
      <c r="C5" s="15"/>
      <c r="D5" s="15"/>
      <c r="E5" s="15"/>
      <c r="F5" s="59"/>
      <c r="G5" s="15"/>
    </row>
    <row r="6" spans="1:7" ht="15.75" x14ac:dyDescent="0.35">
      <c r="A6" s="70" t="s">
        <v>84</v>
      </c>
      <c r="B6" s="70"/>
      <c r="C6" s="70"/>
      <c r="D6" s="70"/>
      <c r="E6" s="70"/>
      <c r="F6" s="70"/>
      <c r="G6" s="70"/>
    </row>
    <row r="7" spans="1:7" ht="60.85" x14ac:dyDescent="0.35">
      <c r="A7" s="16" t="s">
        <v>2</v>
      </c>
      <c r="B7" s="16" t="s">
        <v>3</v>
      </c>
      <c r="C7" s="17" t="s">
        <v>130</v>
      </c>
      <c r="D7" s="17" t="s">
        <v>141</v>
      </c>
      <c r="E7" s="16" t="s">
        <v>85</v>
      </c>
      <c r="F7" s="60" t="s">
        <v>142</v>
      </c>
      <c r="G7" s="18" t="s">
        <v>131</v>
      </c>
    </row>
    <row r="8" spans="1:7" ht="15.25" x14ac:dyDescent="0.35">
      <c r="A8" s="16"/>
      <c r="B8" s="73" t="s">
        <v>4</v>
      </c>
      <c r="C8" s="73"/>
      <c r="D8" s="73"/>
      <c r="E8" s="73"/>
      <c r="F8" s="73"/>
      <c r="G8" s="73"/>
    </row>
    <row r="9" spans="1:7" s="2" customFormat="1" ht="35.25" customHeight="1" x14ac:dyDescent="0.35">
      <c r="A9" s="16"/>
      <c r="B9" s="51" t="s">
        <v>5</v>
      </c>
      <c r="C9" s="20">
        <f>SUM(C10:C19)</f>
        <v>168366.5</v>
      </c>
      <c r="D9" s="21">
        <f>SUM(D10:D19)</f>
        <v>78197.599999999991</v>
      </c>
      <c r="E9" s="20">
        <f>IFERROR(D9/C9*100,0)</f>
        <v>46.444868783279333</v>
      </c>
      <c r="F9" s="61">
        <f>SUM(F10:F19)</f>
        <v>69318.999999999985</v>
      </c>
      <c r="G9" s="22">
        <f>IFERROR(D9/F9*100,0)</f>
        <v>112.80832095096585</v>
      </c>
    </row>
    <row r="10" spans="1:7" ht="15.75" x14ac:dyDescent="0.35">
      <c r="A10" s="23" t="s">
        <v>70</v>
      </c>
      <c r="B10" s="52" t="s">
        <v>6</v>
      </c>
      <c r="C10" s="24">
        <v>101461</v>
      </c>
      <c r="D10" s="24">
        <v>49275.9</v>
      </c>
      <c r="E10" s="24">
        <f t="shared" ref="E10:E22" si="0">IFERROR(D10/C10*100,0)</f>
        <v>48.566345689476748</v>
      </c>
      <c r="F10" s="62">
        <v>38486.5</v>
      </c>
      <c r="G10" s="25">
        <f t="shared" ref="G10:G22" si="1">IFERROR(D10/F10*100,0)</f>
        <v>128.03424577449235</v>
      </c>
    </row>
    <row r="11" spans="1:7" ht="47.15" x14ac:dyDescent="0.35">
      <c r="A11" s="23" t="s">
        <v>71</v>
      </c>
      <c r="B11" s="52" t="s">
        <v>96</v>
      </c>
      <c r="C11" s="24">
        <v>13715.7</v>
      </c>
      <c r="D11" s="24">
        <v>7299.6</v>
      </c>
      <c r="E11" s="24">
        <f t="shared" si="0"/>
        <v>53.22076160895908</v>
      </c>
      <c r="F11" s="62">
        <v>7181</v>
      </c>
      <c r="G11" s="25">
        <f t="shared" si="1"/>
        <v>101.65158055981061</v>
      </c>
    </row>
    <row r="12" spans="1:7" ht="15.75" x14ac:dyDescent="0.35">
      <c r="A12" s="23" t="s">
        <v>72</v>
      </c>
      <c r="B12" s="52" t="s">
        <v>7</v>
      </c>
      <c r="C12" s="24">
        <v>12892.3</v>
      </c>
      <c r="D12" s="26">
        <v>11928.6</v>
      </c>
      <c r="E12" s="24">
        <f t="shared" si="0"/>
        <v>92.524995539973474</v>
      </c>
      <c r="F12" s="62">
        <v>8618</v>
      </c>
      <c r="G12" s="25">
        <f t="shared" si="1"/>
        <v>138.41494546298446</v>
      </c>
    </row>
    <row r="13" spans="1:7" ht="15.75" x14ac:dyDescent="0.35">
      <c r="A13" s="23" t="s">
        <v>121</v>
      </c>
      <c r="B13" s="52" t="s">
        <v>122</v>
      </c>
      <c r="C13" s="24">
        <v>13287.5</v>
      </c>
      <c r="D13" s="26">
        <v>3099.4</v>
      </c>
      <c r="E13" s="24">
        <f t="shared" si="0"/>
        <v>23.325682031984947</v>
      </c>
      <c r="F13" s="62">
        <v>1819.9</v>
      </c>
      <c r="G13" s="25">
        <f t="shared" si="1"/>
        <v>170.30606077256991</v>
      </c>
    </row>
    <row r="14" spans="1:7" ht="15.75" x14ac:dyDescent="0.35">
      <c r="A14" s="23" t="s">
        <v>73</v>
      </c>
      <c r="B14" s="52" t="s">
        <v>123</v>
      </c>
      <c r="C14" s="24">
        <v>4810</v>
      </c>
      <c r="D14" s="24">
        <v>2105.1999999999998</v>
      </c>
      <c r="E14" s="24">
        <f t="shared" si="0"/>
        <v>43.767151767151766</v>
      </c>
      <c r="F14" s="62">
        <v>1814.7</v>
      </c>
      <c r="G14" s="25">
        <f t="shared" si="1"/>
        <v>116.00815561800847</v>
      </c>
    </row>
    <row r="15" spans="1:7" ht="66.8" customHeight="1" x14ac:dyDescent="0.35">
      <c r="A15" s="23" t="s">
        <v>74</v>
      </c>
      <c r="B15" s="52" t="s">
        <v>8</v>
      </c>
      <c r="C15" s="24">
        <v>6150</v>
      </c>
      <c r="D15" s="24">
        <v>2481.4</v>
      </c>
      <c r="E15" s="24">
        <f t="shared" si="0"/>
        <v>40.347967479674793</v>
      </c>
      <c r="F15" s="62">
        <v>2650.2</v>
      </c>
      <c r="G15" s="25">
        <f t="shared" si="1"/>
        <v>93.630669383442765</v>
      </c>
    </row>
    <row r="16" spans="1:7" ht="31.45" x14ac:dyDescent="0.35">
      <c r="A16" s="23" t="s">
        <v>92</v>
      </c>
      <c r="B16" s="52" t="s">
        <v>9</v>
      </c>
      <c r="C16" s="24">
        <v>760</v>
      </c>
      <c r="D16" s="24">
        <v>241.5</v>
      </c>
      <c r="E16" s="24">
        <f t="shared" si="0"/>
        <v>31.776315789473685</v>
      </c>
      <c r="F16" s="62">
        <v>365.7</v>
      </c>
      <c r="G16" s="25">
        <f t="shared" si="1"/>
        <v>66.037735849056617</v>
      </c>
    </row>
    <row r="17" spans="1:7" ht="47.15" x14ac:dyDescent="0.35">
      <c r="A17" s="23" t="s">
        <v>97</v>
      </c>
      <c r="B17" s="52" t="s">
        <v>98</v>
      </c>
      <c r="C17" s="24">
        <v>7.1</v>
      </c>
      <c r="D17" s="24">
        <v>0.2</v>
      </c>
      <c r="E17" s="24">
        <f t="shared" si="0"/>
        <v>2.8169014084507045</v>
      </c>
      <c r="F17" s="62">
        <v>6.1</v>
      </c>
      <c r="G17" s="25">
        <f t="shared" si="1"/>
        <v>3.278688524590164</v>
      </c>
    </row>
    <row r="18" spans="1:7" ht="31.45" x14ac:dyDescent="0.35">
      <c r="A18" s="23" t="s">
        <v>76</v>
      </c>
      <c r="B18" s="52" t="s">
        <v>10</v>
      </c>
      <c r="C18" s="24">
        <v>14212.9</v>
      </c>
      <c r="D18" s="26">
        <v>956.7</v>
      </c>
      <c r="E18" s="24">
        <f t="shared" si="0"/>
        <v>6.7312089721309514</v>
      </c>
      <c r="F18" s="62">
        <v>7770.2</v>
      </c>
      <c r="G18" s="25">
        <f t="shared" si="1"/>
        <v>12.312424390620578</v>
      </c>
    </row>
    <row r="19" spans="1:7" ht="31.45" x14ac:dyDescent="0.35">
      <c r="A19" s="23" t="s">
        <v>75</v>
      </c>
      <c r="B19" s="52" t="s">
        <v>11</v>
      </c>
      <c r="C19" s="24">
        <v>1070</v>
      </c>
      <c r="D19" s="24">
        <v>809.1</v>
      </c>
      <c r="E19" s="24">
        <f t="shared" si="0"/>
        <v>75.616822429906549</v>
      </c>
      <c r="F19" s="62">
        <v>606.70000000000005</v>
      </c>
      <c r="G19" s="25">
        <f t="shared" si="1"/>
        <v>133.36080435140926</v>
      </c>
    </row>
    <row r="20" spans="1:7" s="2" customFormat="1" ht="18" customHeight="1" x14ac:dyDescent="0.35">
      <c r="A20" s="27" t="s">
        <v>86</v>
      </c>
      <c r="B20" s="51" t="s">
        <v>12</v>
      </c>
      <c r="C20" s="20">
        <f>SUM(C21:C21)</f>
        <v>1074038.7</v>
      </c>
      <c r="D20" s="20">
        <f>SUM(D21:D21)</f>
        <v>440908.3</v>
      </c>
      <c r="E20" s="20">
        <f t="shared" si="0"/>
        <v>41.05143511123017</v>
      </c>
      <c r="F20" s="61">
        <f>SUM(F21:F21)</f>
        <v>376580.4</v>
      </c>
      <c r="G20" s="22">
        <f t="shared" si="1"/>
        <v>117.08211579784819</v>
      </c>
    </row>
    <row r="21" spans="1:7" ht="47.15" x14ac:dyDescent="0.35">
      <c r="A21" s="23" t="s">
        <v>77</v>
      </c>
      <c r="B21" s="52" t="s">
        <v>13</v>
      </c>
      <c r="C21" s="24">
        <v>1074038.7</v>
      </c>
      <c r="D21" s="24">
        <v>440908.3</v>
      </c>
      <c r="E21" s="24">
        <f t="shared" si="0"/>
        <v>41.05143511123017</v>
      </c>
      <c r="F21" s="62">
        <v>376580.4</v>
      </c>
      <c r="G21" s="25">
        <f t="shared" si="1"/>
        <v>117.08211579784819</v>
      </c>
    </row>
    <row r="22" spans="1:7" ht="15.75" x14ac:dyDescent="0.35">
      <c r="A22" s="28"/>
      <c r="B22" s="19" t="s">
        <v>14</v>
      </c>
      <c r="C22" s="20">
        <f>C9+C20</f>
        <v>1242405.2</v>
      </c>
      <c r="D22" s="20">
        <f>D9+D20</f>
        <v>519105.89999999997</v>
      </c>
      <c r="E22" s="20">
        <f t="shared" si="0"/>
        <v>41.782334780955523</v>
      </c>
      <c r="F22" s="61">
        <f>F20+F9</f>
        <v>445899.4</v>
      </c>
      <c r="G22" s="22">
        <f t="shared" si="1"/>
        <v>116.41771664191518</v>
      </c>
    </row>
    <row r="23" spans="1:7" ht="15.75" x14ac:dyDescent="0.35">
      <c r="A23" s="28"/>
      <c r="B23" s="74" t="s">
        <v>15</v>
      </c>
      <c r="C23" s="75"/>
      <c r="D23" s="75"/>
      <c r="E23" s="75"/>
      <c r="F23" s="75"/>
      <c r="G23" s="76"/>
    </row>
    <row r="24" spans="1:7" ht="15.75" x14ac:dyDescent="0.35">
      <c r="A24" s="29" t="s">
        <v>27</v>
      </c>
      <c r="B24" s="53" t="s">
        <v>16</v>
      </c>
      <c r="C24" s="30">
        <f>SUM(C25:C30)</f>
        <v>111296.8</v>
      </c>
      <c r="D24" s="30">
        <f>SUM(D25:D30)</f>
        <v>61016.299999999996</v>
      </c>
      <c r="E24" s="30">
        <f>IFERROR(D24/C24*100,0)</f>
        <v>54.823049719309083</v>
      </c>
      <c r="F24" s="61">
        <f>SUM(F25:F30)</f>
        <v>55731.799999999996</v>
      </c>
      <c r="G24" s="31">
        <f>IFERROR(D24/F24*100,0)</f>
        <v>109.4820192421562</v>
      </c>
    </row>
    <row r="25" spans="1:7" s="3" customFormat="1" ht="62.9" x14ac:dyDescent="0.35">
      <c r="A25" s="32" t="s">
        <v>94</v>
      </c>
      <c r="B25" s="54" t="s">
        <v>95</v>
      </c>
      <c r="C25" s="33">
        <v>3631.5</v>
      </c>
      <c r="D25" s="33">
        <v>2056.9</v>
      </c>
      <c r="E25" s="33">
        <f t="shared" ref="E25:E63" si="2">IFERROR(D25/C25*100,0)</f>
        <v>56.640506677681401</v>
      </c>
      <c r="F25" s="62">
        <v>1917.2</v>
      </c>
      <c r="G25" s="34">
        <f t="shared" ref="G25:G63" si="3">IFERROR(D25/F25*100,0)</f>
        <v>107.28666805758398</v>
      </c>
    </row>
    <row r="26" spans="1:7" ht="78.599999999999994" x14ac:dyDescent="0.35">
      <c r="A26" s="32" t="s">
        <v>28</v>
      </c>
      <c r="B26" s="54" t="s">
        <v>133</v>
      </c>
      <c r="C26" s="33">
        <v>56978.3</v>
      </c>
      <c r="D26" s="33">
        <v>32154.7</v>
      </c>
      <c r="E26" s="33">
        <f t="shared" si="2"/>
        <v>56.433238618912817</v>
      </c>
      <c r="F26" s="62">
        <v>30806.3</v>
      </c>
      <c r="G26" s="34">
        <f t="shared" si="3"/>
        <v>104.37702677699043</v>
      </c>
    </row>
    <row r="27" spans="1:7" ht="15.75" x14ac:dyDescent="0.35">
      <c r="A27" s="32" t="s">
        <v>127</v>
      </c>
      <c r="B27" s="54" t="s">
        <v>128</v>
      </c>
      <c r="C27" s="33">
        <v>6.1</v>
      </c>
      <c r="D27" s="33">
        <v>0</v>
      </c>
      <c r="E27" s="33">
        <v>0</v>
      </c>
      <c r="F27" s="62">
        <v>0</v>
      </c>
      <c r="G27" s="34">
        <f t="shared" si="3"/>
        <v>0</v>
      </c>
    </row>
    <row r="28" spans="1:7" ht="78.599999999999994" x14ac:dyDescent="0.35">
      <c r="A28" s="32" t="s">
        <v>29</v>
      </c>
      <c r="B28" s="54" t="s">
        <v>87</v>
      </c>
      <c r="C28" s="33">
        <v>22364.1</v>
      </c>
      <c r="D28" s="33">
        <v>12162.8</v>
      </c>
      <c r="E28" s="33">
        <f t="shared" si="2"/>
        <v>54.385376563331413</v>
      </c>
      <c r="F28" s="62">
        <v>11241.2</v>
      </c>
      <c r="G28" s="34">
        <f t="shared" si="3"/>
        <v>108.19841298082054</v>
      </c>
    </row>
    <row r="29" spans="1:7" ht="15.75" x14ac:dyDescent="0.35">
      <c r="A29" s="32" t="s">
        <v>101</v>
      </c>
      <c r="B29" s="54" t="s">
        <v>102</v>
      </c>
      <c r="C29" s="33">
        <v>300</v>
      </c>
      <c r="D29" s="33">
        <v>0</v>
      </c>
      <c r="E29" s="33">
        <f t="shared" si="2"/>
        <v>0</v>
      </c>
      <c r="F29" s="62">
        <v>0</v>
      </c>
      <c r="G29" s="34">
        <f t="shared" si="3"/>
        <v>0</v>
      </c>
    </row>
    <row r="30" spans="1:7" ht="31.45" x14ac:dyDescent="0.35">
      <c r="A30" s="32" t="s">
        <v>30</v>
      </c>
      <c r="B30" s="54" t="s">
        <v>31</v>
      </c>
      <c r="C30" s="33">
        <v>28016.799999999999</v>
      </c>
      <c r="D30" s="33">
        <v>14641.9</v>
      </c>
      <c r="E30" s="33">
        <f t="shared" si="2"/>
        <v>52.261143314011591</v>
      </c>
      <c r="F30" s="62">
        <v>11767.1</v>
      </c>
      <c r="G30" s="34">
        <f>IFERROR(D30/F30*100,0)</f>
        <v>124.43082832643557</v>
      </c>
    </row>
    <row r="31" spans="1:7" ht="15.75" x14ac:dyDescent="0.35">
      <c r="A31" s="29" t="s">
        <v>32</v>
      </c>
      <c r="B31" s="53" t="s">
        <v>17</v>
      </c>
      <c r="C31" s="30">
        <f>SUM(C32:C34)</f>
        <v>43873.9</v>
      </c>
      <c r="D31" s="30">
        <f>SUM(D32:D34)</f>
        <v>5277.9</v>
      </c>
      <c r="E31" s="30">
        <f t="shared" si="2"/>
        <v>12.029703308800903</v>
      </c>
      <c r="F31" s="61">
        <f>SUM(F32:F34)</f>
        <v>14837.7</v>
      </c>
      <c r="G31" s="31">
        <f t="shared" si="3"/>
        <v>35.570876887927369</v>
      </c>
    </row>
    <row r="32" spans="1:7" ht="15.75" x14ac:dyDescent="0.35">
      <c r="A32" s="32" t="s">
        <v>107</v>
      </c>
      <c r="B32" s="54" t="s">
        <v>108</v>
      </c>
      <c r="C32" s="33">
        <v>1306.0999999999999</v>
      </c>
      <c r="D32" s="33">
        <v>0</v>
      </c>
      <c r="E32" s="33">
        <f t="shared" si="2"/>
        <v>0</v>
      </c>
      <c r="F32" s="62">
        <v>177</v>
      </c>
      <c r="G32" s="34">
        <f t="shared" si="3"/>
        <v>0</v>
      </c>
    </row>
    <row r="33" spans="1:7" ht="31.45" x14ac:dyDescent="0.35">
      <c r="A33" s="32" t="s">
        <v>33</v>
      </c>
      <c r="B33" s="54" t="s">
        <v>88</v>
      </c>
      <c r="C33" s="33">
        <v>42417.8</v>
      </c>
      <c r="D33" s="33">
        <v>5261.9</v>
      </c>
      <c r="E33" s="33">
        <f t="shared" si="2"/>
        <v>12.404933777800828</v>
      </c>
      <c r="F33" s="62">
        <v>11298.1</v>
      </c>
      <c r="G33" s="34">
        <f t="shared" si="3"/>
        <v>46.573317637478858</v>
      </c>
    </row>
    <row r="34" spans="1:7" ht="31.45" x14ac:dyDescent="0.35">
      <c r="A34" s="32" t="s">
        <v>34</v>
      </c>
      <c r="B34" s="54" t="s">
        <v>35</v>
      </c>
      <c r="C34" s="33">
        <v>150</v>
      </c>
      <c r="D34" s="33">
        <v>16</v>
      </c>
      <c r="E34" s="33">
        <f t="shared" si="2"/>
        <v>10.666666666666668</v>
      </c>
      <c r="F34" s="62">
        <v>3362.6</v>
      </c>
      <c r="G34" s="34">
        <f t="shared" si="3"/>
        <v>0.47582228037827873</v>
      </c>
    </row>
    <row r="35" spans="1:7" ht="32.200000000000003" customHeight="1" x14ac:dyDescent="0.35">
      <c r="A35" s="29" t="s">
        <v>36</v>
      </c>
      <c r="B35" s="53" t="s">
        <v>37</v>
      </c>
      <c r="C35" s="61">
        <f>SUM(C36:C37)</f>
        <v>406.1</v>
      </c>
      <c r="D35" s="61">
        <f>SUM(D36:D37)</f>
        <v>0</v>
      </c>
      <c r="E35" s="30">
        <f t="shared" si="2"/>
        <v>0</v>
      </c>
      <c r="F35" s="61">
        <f>SUM(F36:F37)</f>
        <v>2779.1</v>
      </c>
      <c r="G35" s="31">
        <f t="shared" si="3"/>
        <v>0</v>
      </c>
    </row>
    <row r="36" spans="1:7" ht="15.75" x14ac:dyDescent="0.35">
      <c r="A36" s="32" t="s">
        <v>38</v>
      </c>
      <c r="B36" s="54" t="s">
        <v>39</v>
      </c>
      <c r="C36" s="33">
        <v>6.1</v>
      </c>
      <c r="D36" s="33">
        <v>0</v>
      </c>
      <c r="E36" s="33">
        <f t="shared" si="2"/>
        <v>0</v>
      </c>
      <c r="F36" s="62">
        <v>2614.6</v>
      </c>
      <c r="G36" s="34">
        <f t="shared" si="3"/>
        <v>0</v>
      </c>
    </row>
    <row r="37" spans="1:7" ht="15.75" x14ac:dyDescent="0.35">
      <c r="A37" s="32" t="s">
        <v>40</v>
      </c>
      <c r="B37" s="54" t="s">
        <v>41</v>
      </c>
      <c r="C37" s="33">
        <v>400</v>
      </c>
      <c r="D37" s="33">
        <v>0</v>
      </c>
      <c r="E37" s="33">
        <f t="shared" si="2"/>
        <v>0</v>
      </c>
      <c r="F37" s="62">
        <v>164.5</v>
      </c>
      <c r="G37" s="34">
        <f t="shared" si="3"/>
        <v>0</v>
      </c>
    </row>
    <row r="38" spans="1:7" s="2" customFormat="1" ht="30.8" customHeight="1" x14ac:dyDescent="0.35">
      <c r="A38" s="29" t="s">
        <v>138</v>
      </c>
      <c r="B38" s="53" t="s">
        <v>137</v>
      </c>
      <c r="C38" s="30">
        <f>C39</f>
        <v>1844.4</v>
      </c>
      <c r="D38" s="30">
        <f>D39</f>
        <v>0</v>
      </c>
      <c r="E38" s="30">
        <f t="shared" si="2"/>
        <v>0</v>
      </c>
      <c r="F38" s="61">
        <f>F39</f>
        <v>0</v>
      </c>
      <c r="G38" s="31">
        <f t="shared" si="3"/>
        <v>0</v>
      </c>
    </row>
    <row r="39" spans="1:7" ht="30.8" customHeight="1" x14ac:dyDescent="0.35">
      <c r="A39" s="32" t="s">
        <v>136</v>
      </c>
      <c r="B39" s="54" t="s">
        <v>139</v>
      </c>
      <c r="C39" s="33">
        <v>1844.4</v>
      </c>
      <c r="D39" s="33">
        <v>0</v>
      </c>
      <c r="E39" s="33">
        <f t="shared" si="2"/>
        <v>0</v>
      </c>
      <c r="F39" s="62">
        <v>0</v>
      </c>
      <c r="G39" s="34">
        <f t="shared" si="3"/>
        <v>0</v>
      </c>
    </row>
    <row r="40" spans="1:7" ht="15.75" x14ac:dyDescent="0.35">
      <c r="A40" s="29" t="s">
        <v>42</v>
      </c>
      <c r="B40" s="53" t="s">
        <v>18</v>
      </c>
      <c r="C40" s="30">
        <f>SUM(C41:C46)</f>
        <v>967997.9</v>
      </c>
      <c r="D40" s="30">
        <f>SUM(D41:D46)</f>
        <v>372089.39999999997</v>
      </c>
      <c r="E40" s="30">
        <f t="shared" si="2"/>
        <v>38.439070993852361</v>
      </c>
      <c r="F40" s="61">
        <f>SUM(F41:F46)</f>
        <v>311578.40000000002</v>
      </c>
      <c r="G40" s="31">
        <f t="shared" si="3"/>
        <v>119.42079425274663</v>
      </c>
    </row>
    <row r="41" spans="1:7" ht="15.75" x14ac:dyDescent="0.35">
      <c r="A41" s="32" t="s">
        <v>43</v>
      </c>
      <c r="B41" s="54" t="s">
        <v>44</v>
      </c>
      <c r="C41" s="33">
        <v>146027.5</v>
      </c>
      <c r="D41" s="33">
        <v>77174.100000000006</v>
      </c>
      <c r="E41" s="33">
        <f t="shared" si="2"/>
        <v>52.849018164386848</v>
      </c>
      <c r="F41" s="62">
        <v>72677.7</v>
      </c>
      <c r="G41" s="34">
        <f t="shared" si="3"/>
        <v>106.18676705509394</v>
      </c>
    </row>
    <row r="42" spans="1:7" ht="15.75" x14ac:dyDescent="0.35">
      <c r="A42" s="32" t="s">
        <v>45</v>
      </c>
      <c r="B42" s="54" t="s">
        <v>46</v>
      </c>
      <c r="C42" s="33">
        <v>570280.80000000005</v>
      </c>
      <c r="D42" s="33">
        <v>236239</v>
      </c>
      <c r="E42" s="33">
        <f t="shared" si="2"/>
        <v>41.425031317905145</v>
      </c>
      <c r="F42" s="62">
        <v>199638.1</v>
      </c>
      <c r="G42" s="34">
        <f t="shared" si="3"/>
        <v>118.33362469388358</v>
      </c>
    </row>
    <row r="43" spans="1:7" ht="17.25" customHeight="1" x14ac:dyDescent="0.35">
      <c r="A43" s="32" t="s">
        <v>103</v>
      </c>
      <c r="B43" s="54" t="s">
        <v>104</v>
      </c>
      <c r="C43" s="33">
        <v>195834.5</v>
      </c>
      <c r="D43" s="33">
        <v>24620.6</v>
      </c>
      <c r="E43" s="33">
        <f t="shared" si="2"/>
        <v>12.572146378702422</v>
      </c>
      <c r="F43" s="62">
        <v>23359</v>
      </c>
      <c r="G43" s="34">
        <f t="shared" si="3"/>
        <v>105.40091613510852</v>
      </c>
    </row>
    <row r="44" spans="1:7" ht="47.15" x14ac:dyDescent="0.35">
      <c r="A44" s="32" t="s">
        <v>105</v>
      </c>
      <c r="B44" s="54" t="s">
        <v>106</v>
      </c>
      <c r="C44" s="33">
        <v>118</v>
      </c>
      <c r="D44" s="33">
        <v>48.9</v>
      </c>
      <c r="E44" s="33">
        <f t="shared" si="2"/>
        <v>41.440677966101688</v>
      </c>
      <c r="F44" s="62">
        <v>52.9</v>
      </c>
      <c r="G44" s="34">
        <f t="shared" si="3"/>
        <v>92.438563327032128</v>
      </c>
    </row>
    <row r="45" spans="1:7" ht="15.75" x14ac:dyDescent="0.35">
      <c r="A45" s="32" t="s">
        <v>134</v>
      </c>
      <c r="B45" s="54" t="s">
        <v>135</v>
      </c>
      <c r="C45" s="33">
        <v>50</v>
      </c>
      <c r="D45" s="33">
        <v>0</v>
      </c>
      <c r="E45" s="33">
        <f t="shared" si="2"/>
        <v>0</v>
      </c>
      <c r="F45" s="62">
        <v>0</v>
      </c>
      <c r="G45" s="34">
        <f t="shared" si="3"/>
        <v>0</v>
      </c>
    </row>
    <row r="46" spans="1:7" ht="31.45" x14ac:dyDescent="0.35">
      <c r="A46" s="32" t="s">
        <v>47</v>
      </c>
      <c r="B46" s="54" t="s">
        <v>48</v>
      </c>
      <c r="C46" s="33">
        <v>55687.1</v>
      </c>
      <c r="D46" s="33">
        <v>34006.800000000003</v>
      </c>
      <c r="E46" s="33">
        <f t="shared" si="2"/>
        <v>61.067644032459945</v>
      </c>
      <c r="F46" s="62">
        <v>15850.7</v>
      </c>
      <c r="G46" s="34">
        <f t="shared" si="3"/>
        <v>214.54446806765634</v>
      </c>
    </row>
    <row r="47" spans="1:7" ht="16.5" customHeight="1" x14ac:dyDescent="0.35">
      <c r="A47" s="29" t="s">
        <v>49</v>
      </c>
      <c r="B47" s="53" t="s">
        <v>19</v>
      </c>
      <c r="C47" s="30">
        <f>SUM(C48:C49)</f>
        <v>130484.70000000001</v>
      </c>
      <c r="D47" s="30">
        <f>SUM(D48:D49)</f>
        <v>75673.5</v>
      </c>
      <c r="E47" s="30">
        <f t="shared" si="2"/>
        <v>57.994155636637856</v>
      </c>
      <c r="F47" s="61">
        <f>SUM(F48:F49)</f>
        <v>42930</v>
      </c>
      <c r="G47" s="31">
        <f t="shared" si="3"/>
        <v>176.27183787561148</v>
      </c>
    </row>
    <row r="48" spans="1:7" ht="15.75" x14ac:dyDescent="0.35">
      <c r="A48" s="32" t="s">
        <v>50</v>
      </c>
      <c r="B48" s="54" t="s">
        <v>51</v>
      </c>
      <c r="C48" s="33">
        <v>110943.6</v>
      </c>
      <c r="D48" s="33">
        <v>65790.8</v>
      </c>
      <c r="E48" s="33">
        <f t="shared" si="2"/>
        <v>59.301122372088159</v>
      </c>
      <c r="F48" s="62">
        <v>34455.1</v>
      </c>
      <c r="G48" s="34">
        <f t="shared" si="3"/>
        <v>190.94647817014027</v>
      </c>
    </row>
    <row r="49" spans="1:7" ht="31.45" x14ac:dyDescent="0.35">
      <c r="A49" s="32" t="s">
        <v>52</v>
      </c>
      <c r="B49" s="54" t="s">
        <v>53</v>
      </c>
      <c r="C49" s="33">
        <v>19541.099999999999</v>
      </c>
      <c r="D49" s="33">
        <v>9882.7000000000007</v>
      </c>
      <c r="E49" s="33">
        <f t="shared" si="2"/>
        <v>50.573918561391132</v>
      </c>
      <c r="F49" s="62">
        <v>8474.9</v>
      </c>
      <c r="G49" s="34">
        <f t="shared" si="3"/>
        <v>116.61140544431203</v>
      </c>
    </row>
    <row r="50" spans="1:7" ht="15.75" x14ac:dyDescent="0.35">
      <c r="A50" s="29" t="s">
        <v>54</v>
      </c>
      <c r="B50" s="53" t="s">
        <v>20</v>
      </c>
      <c r="C50" s="30">
        <f>SUM(C51:C53)</f>
        <v>6950.9</v>
      </c>
      <c r="D50" s="30">
        <f>SUM(D51:D53)</f>
        <v>5612.5</v>
      </c>
      <c r="E50" s="30">
        <f t="shared" si="2"/>
        <v>80.744939504236868</v>
      </c>
      <c r="F50" s="61">
        <f>SUM(F51:F53)</f>
        <v>9921.7000000000007</v>
      </c>
      <c r="G50" s="31">
        <f t="shared" si="3"/>
        <v>56.567926867371511</v>
      </c>
    </row>
    <row r="51" spans="1:7" ht="15.75" x14ac:dyDescent="0.35">
      <c r="A51" s="32" t="s">
        <v>55</v>
      </c>
      <c r="B51" s="54" t="s">
        <v>56</v>
      </c>
      <c r="C51" s="33">
        <v>834</v>
      </c>
      <c r="D51" s="33">
        <v>355.5</v>
      </c>
      <c r="E51" s="33">
        <f t="shared" si="2"/>
        <v>42.625899280575538</v>
      </c>
      <c r="F51" s="62">
        <v>417</v>
      </c>
      <c r="G51" s="34">
        <f t="shared" si="3"/>
        <v>85.251798561151077</v>
      </c>
    </row>
    <row r="52" spans="1:7" ht="18.8" customHeight="1" x14ac:dyDescent="0.35">
      <c r="A52" s="32" t="s">
        <v>57</v>
      </c>
      <c r="B52" s="54" t="s">
        <v>58</v>
      </c>
      <c r="C52" s="33">
        <v>1160.2</v>
      </c>
      <c r="D52" s="33">
        <v>501.9</v>
      </c>
      <c r="E52" s="33">
        <f t="shared" si="2"/>
        <v>43.259782796069643</v>
      </c>
      <c r="F52" s="62">
        <v>4113.2</v>
      </c>
      <c r="G52" s="34">
        <f t="shared" si="3"/>
        <v>12.20217835262083</v>
      </c>
    </row>
    <row r="53" spans="1:7" ht="15.75" x14ac:dyDescent="0.35">
      <c r="A53" s="35" t="s">
        <v>59</v>
      </c>
      <c r="B53" s="55" t="s">
        <v>60</v>
      </c>
      <c r="C53" s="33">
        <v>4956.7</v>
      </c>
      <c r="D53" s="33">
        <v>4755.1000000000004</v>
      </c>
      <c r="E53" s="33">
        <f t="shared" si="2"/>
        <v>95.932777856235006</v>
      </c>
      <c r="F53" s="62">
        <v>5391.5</v>
      </c>
      <c r="G53" s="34">
        <f t="shared" si="3"/>
        <v>88.196234814059167</v>
      </c>
    </row>
    <row r="54" spans="1:7" ht="15.75" x14ac:dyDescent="0.35">
      <c r="A54" s="29" t="s">
        <v>61</v>
      </c>
      <c r="B54" s="53" t="s">
        <v>21</v>
      </c>
      <c r="C54" s="30">
        <f>SUM(C55)</f>
        <v>450</v>
      </c>
      <c r="D54" s="30">
        <f>SUM(D55)</f>
        <v>154.1</v>
      </c>
      <c r="E54" s="30">
        <f t="shared" si="2"/>
        <v>34.244444444444447</v>
      </c>
      <c r="F54" s="61">
        <f>SUM(F55)</f>
        <v>61.5</v>
      </c>
      <c r="G54" s="31">
        <f t="shared" si="3"/>
        <v>250.56910569105688</v>
      </c>
    </row>
    <row r="55" spans="1:7" ht="15.75" x14ac:dyDescent="0.35">
      <c r="A55" s="32" t="s">
        <v>62</v>
      </c>
      <c r="B55" s="54" t="s">
        <v>63</v>
      </c>
      <c r="C55" s="33">
        <v>450</v>
      </c>
      <c r="D55" s="33">
        <v>154.1</v>
      </c>
      <c r="E55" s="33">
        <f t="shared" si="2"/>
        <v>34.244444444444447</v>
      </c>
      <c r="F55" s="62">
        <v>61.5</v>
      </c>
      <c r="G55" s="34">
        <f t="shared" si="3"/>
        <v>250.56910569105688</v>
      </c>
    </row>
    <row r="56" spans="1:7" ht="15.75" x14ac:dyDescent="0.35">
      <c r="A56" s="29" t="s">
        <v>64</v>
      </c>
      <c r="B56" s="53" t="s">
        <v>22</v>
      </c>
      <c r="C56" s="30">
        <f>SUM(C57)</f>
        <v>1683.7</v>
      </c>
      <c r="D56" s="30">
        <f>SUM(D57)</f>
        <v>674.3</v>
      </c>
      <c r="E56" s="30">
        <f t="shared" si="2"/>
        <v>40.048702262873434</v>
      </c>
      <c r="F56" s="61">
        <f>SUM(F57)</f>
        <v>130.6</v>
      </c>
      <c r="G56" s="31">
        <f t="shared" si="3"/>
        <v>516.30934150076564</v>
      </c>
    </row>
    <row r="57" spans="1:7" ht="15.75" x14ac:dyDescent="0.35">
      <c r="A57" s="32" t="s">
        <v>99</v>
      </c>
      <c r="B57" s="54" t="s">
        <v>100</v>
      </c>
      <c r="C57" s="33">
        <v>1683.7</v>
      </c>
      <c r="D57" s="33">
        <v>674.3</v>
      </c>
      <c r="E57" s="33">
        <f t="shared" si="2"/>
        <v>40.048702262873434</v>
      </c>
      <c r="F57" s="62">
        <v>130.6</v>
      </c>
      <c r="G57" s="34">
        <f t="shared" si="3"/>
        <v>516.30934150076564</v>
      </c>
    </row>
    <row r="58" spans="1:7" ht="30.95" x14ac:dyDescent="0.35">
      <c r="A58" s="29" t="s">
        <v>65</v>
      </c>
      <c r="B58" s="53" t="s">
        <v>23</v>
      </c>
      <c r="C58" s="30">
        <f>SUM(C59)</f>
        <v>14.2</v>
      </c>
      <c r="D58" s="30">
        <f>SUM(D59)</f>
        <v>0</v>
      </c>
      <c r="E58" s="30">
        <f t="shared" si="2"/>
        <v>0</v>
      </c>
      <c r="F58" s="61">
        <f>SUM(F59)</f>
        <v>0</v>
      </c>
      <c r="G58" s="31">
        <f t="shared" si="3"/>
        <v>0</v>
      </c>
    </row>
    <row r="59" spans="1:7" ht="31.45" x14ac:dyDescent="0.35">
      <c r="A59" s="32" t="s">
        <v>66</v>
      </c>
      <c r="B59" s="54" t="s">
        <v>124</v>
      </c>
      <c r="C59" s="33">
        <v>14.2</v>
      </c>
      <c r="D59" s="33">
        <v>0</v>
      </c>
      <c r="E59" s="33">
        <f t="shared" si="2"/>
        <v>0</v>
      </c>
      <c r="F59" s="62">
        <v>0</v>
      </c>
      <c r="G59" s="34">
        <f t="shared" si="3"/>
        <v>0</v>
      </c>
    </row>
    <row r="60" spans="1:7" ht="61.35" x14ac:dyDescent="0.35">
      <c r="A60" s="29" t="s">
        <v>67</v>
      </c>
      <c r="B60" s="53" t="s">
        <v>89</v>
      </c>
      <c r="C60" s="30">
        <f>SUM(C61:C62)</f>
        <v>3402.8</v>
      </c>
      <c r="D60" s="30">
        <f>SUM(D61:D62)</f>
        <v>1201.2</v>
      </c>
      <c r="E60" s="30">
        <f t="shared" si="2"/>
        <v>35.300340895732923</v>
      </c>
      <c r="F60" s="30">
        <f>SUM(F61:F62)</f>
        <v>1147.8</v>
      </c>
      <c r="G60" s="31">
        <f t="shared" si="3"/>
        <v>104.6523784631469</v>
      </c>
    </row>
    <row r="61" spans="1:7" ht="62.9" x14ac:dyDescent="0.35">
      <c r="A61" s="32" t="s">
        <v>68</v>
      </c>
      <c r="B61" s="54" t="s">
        <v>69</v>
      </c>
      <c r="C61" s="33">
        <v>3202.8</v>
      </c>
      <c r="D61" s="33">
        <v>1201.2</v>
      </c>
      <c r="E61" s="33">
        <f t="shared" si="2"/>
        <v>37.504683402023232</v>
      </c>
      <c r="F61" s="62">
        <v>1147.8</v>
      </c>
      <c r="G61" s="34">
        <f t="shared" si="3"/>
        <v>104.6523784631469</v>
      </c>
    </row>
    <row r="62" spans="1:7" ht="31.45" x14ac:dyDescent="0.35">
      <c r="A62" s="32" t="s">
        <v>148</v>
      </c>
      <c r="B62" s="54" t="s">
        <v>149</v>
      </c>
      <c r="C62" s="33">
        <v>200</v>
      </c>
      <c r="D62" s="33">
        <v>0</v>
      </c>
      <c r="E62" s="33">
        <f t="shared" si="2"/>
        <v>0</v>
      </c>
      <c r="F62" s="62">
        <v>0</v>
      </c>
      <c r="G62" s="34">
        <f t="shared" si="3"/>
        <v>0</v>
      </c>
    </row>
    <row r="63" spans="1:7" ht="15.75" x14ac:dyDescent="0.35">
      <c r="A63" s="28"/>
      <c r="B63" s="51" t="s">
        <v>14</v>
      </c>
      <c r="C63" s="30">
        <f>C60+C58+C56+C54+C50+C47+C40+C35+C31+C24+C38</f>
        <v>1268405.3999999999</v>
      </c>
      <c r="D63" s="30">
        <f>D60+D58+D56+D54+D50+D47+D40+D35+D31+D24+D38</f>
        <v>521699.2</v>
      </c>
      <c r="E63" s="30">
        <f t="shared" si="2"/>
        <v>41.130320006521579</v>
      </c>
      <c r="F63" s="30">
        <f>F60+F58+F56+F54+F50+F47+F40+F35+F31+F24+F38</f>
        <v>439118.6</v>
      </c>
      <c r="G63" s="31">
        <f t="shared" si="3"/>
        <v>118.8059899990572</v>
      </c>
    </row>
    <row r="64" spans="1:7" s="11" customFormat="1" ht="31.45" x14ac:dyDescent="0.35">
      <c r="A64" s="36"/>
      <c r="B64" s="56" t="s">
        <v>24</v>
      </c>
      <c r="C64" s="24">
        <f>C22-C63</f>
        <v>-26000.199999999953</v>
      </c>
      <c r="D64" s="24">
        <f>D22-D63</f>
        <v>-2593.3000000000466</v>
      </c>
      <c r="E64" s="37" t="s">
        <v>91</v>
      </c>
      <c r="F64" s="62">
        <f>F22-F63</f>
        <v>6780.8000000000466</v>
      </c>
      <c r="G64" s="38" t="s">
        <v>91</v>
      </c>
    </row>
    <row r="65" spans="1:7" s="11" customFormat="1" ht="15.75" customHeight="1" x14ac:dyDescent="0.35">
      <c r="A65" s="39"/>
      <c r="B65" s="77" t="s">
        <v>25</v>
      </c>
      <c r="C65" s="78"/>
      <c r="D65" s="78"/>
      <c r="E65" s="78"/>
      <c r="F65" s="78"/>
      <c r="G65" s="79"/>
    </row>
    <row r="66" spans="1:7" s="12" customFormat="1" ht="31.45" x14ac:dyDescent="0.35">
      <c r="A66" s="40" t="s">
        <v>78</v>
      </c>
      <c r="B66" s="56" t="s">
        <v>90</v>
      </c>
      <c r="C66" s="24">
        <v>26000.2</v>
      </c>
      <c r="D66" s="24">
        <v>5593.3</v>
      </c>
      <c r="E66" s="37" t="s">
        <v>91</v>
      </c>
      <c r="F66" s="62">
        <v>-6780.8</v>
      </c>
      <c r="G66" s="38" t="s">
        <v>91</v>
      </c>
    </row>
    <row r="67" spans="1:7" s="12" customFormat="1" ht="35.5" customHeight="1" x14ac:dyDescent="0.35">
      <c r="A67" s="40" t="s">
        <v>146</v>
      </c>
      <c r="B67" s="56" t="s">
        <v>147</v>
      </c>
      <c r="C67" s="24">
        <v>0</v>
      </c>
      <c r="D67" s="24">
        <v>-3000</v>
      </c>
      <c r="E67" s="37"/>
      <c r="F67" s="62">
        <v>0</v>
      </c>
      <c r="G67" s="38"/>
    </row>
    <row r="68" spans="1:7" s="11" customFormat="1" ht="15.75" x14ac:dyDescent="0.35">
      <c r="A68" s="18"/>
      <c r="B68" s="57" t="s">
        <v>14</v>
      </c>
      <c r="C68" s="20">
        <f>SUM(C66:C67)</f>
        <v>26000.2</v>
      </c>
      <c r="D68" s="20">
        <f>SUM(D66:D67)</f>
        <v>2593.3000000000002</v>
      </c>
      <c r="E68" s="37" t="s">
        <v>91</v>
      </c>
      <c r="F68" s="20">
        <f>SUM(F66:F67)</f>
        <v>-6780.8</v>
      </c>
      <c r="G68" s="38" t="s">
        <v>91</v>
      </c>
    </row>
    <row r="71" spans="1:7" ht="64.55" customHeight="1" x14ac:dyDescent="0.45">
      <c r="A71" s="71"/>
      <c r="B71" s="71"/>
      <c r="C71" s="5"/>
      <c r="D71" s="5"/>
      <c r="E71" s="5"/>
      <c r="F71" s="72"/>
      <c r="G71" s="72"/>
    </row>
  </sheetData>
  <mergeCells count="10">
    <mergeCell ref="A71:B71"/>
    <mergeCell ref="F71:G71"/>
    <mergeCell ref="B8:G8"/>
    <mergeCell ref="B23:G23"/>
    <mergeCell ref="B65:G65"/>
    <mergeCell ref="A1:G1"/>
    <mergeCell ref="A2:G2"/>
    <mergeCell ref="A3:G3"/>
    <mergeCell ref="A4:G4"/>
    <mergeCell ref="A6:G6"/>
  </mergeCells>
  <pageMargins left="0.39370078740157483" right="0.39370078740157483" top="0.78740157480314965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16" sqref="F16"/>
    </sheetView>
  </sheetViews>
  <sheetFormatPr defaultRowHeight="14.7" x14ac:dyDescent="0.35"/>
  <cols>
    <col min="1" max="1" width="40.81640625" customWidth="1"/>
    <col min="2" max="2" width="26.7265625" customWidth="1"/>
    <col min="3" max="3" width="28.81640625" customWidth="1"/>
  </cols>
  <sheetData>
    <row r="1" spans="1:3" s="5" customFormat="1" ht="18.8" x14ac:dyDescent="0.45">
      <c r="A1" s="67" t="s">
        <v>0</v>
      </c>
      <c r="B1" s="67"/>
      <c r="C1" s="67"/>
    </row>
    <row r="2" spans="1:3" s="5" customFormat="1" ht="18.8" x14ac:dyDescent="0.45">
      <c r="A2" s="67" t="s">
        <v>79</v>
      </c>
      <c r="B2" s="67"/>
      <c r="C2" s="67"/>
    </row>
    <row r="3" spans="1:3" s="5" customFormat="1" ht="18.8" x14ac:dyDescent="0.45">
      <c r="A3" s="67" t="s">
        <v>126</v>
      </c>
      <c r="B3" s="67"/>
      <c r="C3" s="67"/>
    </row>
    <row r="4" spans="1:3" s="5" customFormat="1" ht="18.8" x14ac:dyDescent="0.45">
      <c r="A4" s="67" t="s">
        <v>93</v>
      </c>
      <c r="B4" s="67"/>
      <c r="C4" s="67"/>
    </row>
    <row r="5" spans="1:3" s="5" customFormat="1" ht="18.8" x14ac:dyDescent="0.45">
      <c r="A5" s="67" t="s">
        <v>80</v>
      </c>
      <c r="B5" s="67"/>
      <c r="C5" s="67"/>
    </row>
    <row r="6" spans="1:3" s="5" customFormat="1" ht="18.8" x14ac:dyDescent="0.45">
      <c r="A6" s="68" t="s">
        <v>140</v>
      </c>
      <c r="B6" s="68"/>
      <c r="C6" s="68"/>
    </row>
    <row r="7" spans="1:3" x14ac:dyDescent="0.35">
      <c r="A7" s="81" t="s">
        <v>26</v>
      </c>
      <c r="B7" s="81"/>
      <c r="C7" s="81"/>
    </row>
    <row r="8" spans="1:3" x14ac:dyDescent="0.35">
      <c r="A8" s="41"/>
      <c r="B8" s="42"/>
      <c r="C8" s="42"/>
    </row>
    <row r="9" spans="1:3" ht="15.75" x14ac:dyDescent="0.35">
      <c r="A9" s="15"/>
      <c r="B9" s="42"/>
      <c r="C9" s="42"/>
    </row>
    <row r="10" spans="1:3" ht="15.75" x14ac:dyDescent="0.35">
      <c r="A10" s="15"/>
      <c r="B10" s="42"/>
      <c r="C10" s="42"/>
    </row>
    <row r="11" spans="1:3" ht="15.75" x14ac:dyDescent="0.35">
      <c r="A11" s="15"/>
      <c r="B11" s="42"/>
      <c r="C11" s="42"/>
    </row>
    <row r="12" spans="1:3" ht="36" customHeight="1" x14ac:dyDescent="0.35">
      <c r="A12" s="80" t="s">
        <v>81</v>
      </c>
      <c r="B12" s="82" t="s">
        <v>143</v>
      </c>
      <c r="C12" s="82" t="s">
        <v>144</v>
      </c>
    </row>
    <row r="13" spans="1:3" ht="18.8" customHeight="1" x14ac:dyDescent="0.35">
      <c r="A13" s="80"/>
      <c r="B13" s="83"/>
      <c r="C13" s="83"/>
    </row>
    <row r="14" spans="1:3" ht="15" customHeight="1" x14ac:dyDescent="0.35">
      <c r="A14" s="80"/>
      <c r="B14" s="84"/>
      <c r="C14" s="84"/>
    </row>
    <row r="15" spans="1:3" ht="27" customHeight="1" x14ac:dyDescent="0.35">
      <c r="A15" s="43" t="s">
        <v>82</v>
      </c>
      <c r="B15" s="44">
        <v>78.099999999999994</v>
      </c>
      <c r="C15" s="44">
        <v>46537.599999999999</v>
      </c>
    </row>
    <row r="16" spans="1:3" ht="37.549999999999997" customHeight="1" x14ac:dyDescent="0.35">
      <c r="A16" s="43" t="s">
        <v>83</v>
      </c>
      <c r="B16" s="44">
        <v>1163.6099999999999</v>
      </c>
      <c r="C16" s="44">
        <v>353294.8</v>
      </c>
    </row>
    <row r="17" spans="1:4" x14ac:dyDescent="0.35">
      <c r="A17" s="42"/>
      <c r="B17" s="42"/>
      <c r="C17" s="42"/>
    </row>
    <row r="18" spans="1:4" ht="15.75" x14ac:dyDescent="0.35">
      <c r="A18" s="6"/>
      <c r="B18" s="6"/>
      <c r="C18" s="8"/>
      <c r="D18" s="7"/>
    </row>
    <row r="20" spans="1:4" s="10" customFormat="1" ht="118.55" customHeight="1" x14ac:dyDescent="0.35">
      <c r="A20" s="9"/>
      <c r="C20" s="8"/>
    </row>
    <row r="22" spans="1:4" ht="15.75" x14ac:dyDescent="0.35">
      <c r="A22" s="4"/>
      <c r="C22" s="8"/>
    </row>
  </sheetData>
  <mergeCells count="10">
    <mergeCell ref="A12:A14"/>
    <mergeCell ref="A1:C1"/>
    <mergeCell ref="A2:C2"/>
    <mergeCell ref="A3:C3"/>
    <mergeCell ref="A4:C4"/>
    <mergeCell ref="A5:C5"/>
    <mergeCell ref="A6:C6"/>
    <mergeCell ref="A7:C7"/>
    <mergeCell ref="B12:B14"/>
    <mergeCell ref="C12:C14"/>
  </mergeCells>
  <pageMargins left="0.55000000000000004" right="0.59055118110236227" top="0.78740157480314965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9" sqref="F9"/>
    </sheetView>
  </sheetViews>
  <sheetFormatPr defaultRowHeight="17.25" x14ac:dyDescent="0.4"/>
  <cols>
    <col min="1" max="1" width="61.1796875" customWidth="1"/>
    <col min="2" max="2" width="14" customWidth="1"/>
    <col min="3" max="3" width="15.1796875" customWidth="1"/>
    <col min="4" max="4" width="13.453125" style="13" customWidth="1"/>
    <col min="5" max="5" width="15.1796875" style="63" customWidth="1"/>
    <col min="6" max="6" width="13.26953125" customWidth="1"/>
  </cols>
  <sheetData>
    <row r="1" spans="1:6" ht="18.8" customHeight="1" x14ac:dyDescent="0.35">
      <c r="A1" s="68" t="s">
        <v>0</v>
      </c>
      <c r="B1" s="68"/>
      <c r="C1" s="68"/>
      <c r="D1" s="68"/>
      <c r="E1" s="68"/>
      <c r="F1" s="68"/>
    </row>
    <row r="2" spans="1:6" ht="18.8" customHeight="1" x14ac:dyDescent="0.35">
      <c r="A2" s="68" t="s">
        <v>109</v>
      </c>
      <c r="B2" s="68"/>
      <c r="C2" s="68"/>
      <c r="D2" s="68"/>
      <c r="E2" s="68"/>
      <c r="F2" s="68"/>
    </row>
    <row r="3" spans="1:6" ht="18.8" customHeight="1" x14ac:dyDescent="0.35">
      <c r="A3" s="68" t="s">
        <v>140</v>
      </c>
      <c r="B3" s="68"/>
      <c r="C3" s="68"/>
      <c r="D3" s="68"/>
      <c r="E3" s="68"/>
      <c r="F3" s="68"/>
    </row>
    <row r="4" spans="1:6" ht="18.8" customHeight="1" x14ac:dyDescent="0.35">
      <c r="A4" s="69" t="s">
        <v>132</v>
      </c>
      <c r="B4" s="69"/>
      <c r="C4" s="69"/>
      <c r="D4" s="69"/>
      <c r="E4" s="69"/>
      <c r="F4" s="69"/>
    </row>
    <row r="5" spans="1:6" ht="18.8" customHeight="1" x14ac:dyDescent="0.4">
      <c r="A5" s="85" t="s">
        <v>84</v>
      </c>
      <c r="B5" s="85"/>
      <c r="C5" s="85"/>
      <c r="D5" s="85"/>
      <c r="E5" s="85"/>
      <c r="F5" s="85"/>
    </row>
    <row r="6" spans="1:6" ht="60.85" x14ac:dyDescent="0.35">
      <c r="A6" s="45" t="s">
        <v>110</v>
      </c>
      <c r="B6" s="17" t="s">
        <v>130</v>
      </c>
      <c r="C6" s="17" t="s">
        <v>141</v>
      </c>
      <c r="D6" s="16" t="s">
        <v>85</v>
      </c>
      <c r="E6" s="60" t="s">
        <v>142</v>
      </c>
      <c r="F6" s="18" t="s">
        <v>131</v>
      </c>
    </row>
    <row r="7" spans="1:6" ht="16.75" x14ac:dyDescent="0.35">
      <c r="A7" s="58" t="s">
        <v>111</v>
      </c>
      <c r="B7" s="46">
        <v>1683.7</v>
      </c>
      <c r="C7" s="46">
        <v>674.3</v>
      </c>
      <c r="D7" s="47">
        <f>IFERROR(C7/B7*100,0)</f>
        <v>40.048702262873434</v>
      </c>
      <c r="E7" s="64">
        <v>130.6</v>
      </c>
      <c r="F7" s="25">
        <f t="shared" ref="F7:F19" si="0">IFERROR(C7/E7*100,0)</f>
        <v>516.30934150076564</v>
      </c>
    </row>
    <row r="8" spans="1:6" ht="33.5" x14ac:dyDescent="0.35">
      <c r="A8" s="58" t="s">
        <v>112</v>
      </c>
      <c r="B8" s="46">
        <v>110943.6</v>
      </c>
      <c r="C8" s="46">
        <v>65790.899999999994</v>
      </c>
      <c r="D8" s="47">
        <f t="shared" ref="D8:D19" si="1">IFERROR(C8/B8*100,0)</f>
        <v>59.30121250797702</v>
      </c>
      <c r="E8" s="64">
        <v>33820.400000000001</v>
      </c>
      <c r="F8" s="25">
        <f t="shared" si="0"/>
        <v>194.53022436162786</v>
      </c>
    </row>
    <row r="9" spans="1:6" ht="33.5" x14ac:dyDescent="0.35">
      <c r="A9" s="58" t="s">
        <v>113</v>
      </c>
      <c r="B9" s="46">
        <v>936276.9</v>
      </c>
      <c r="C9" s="46">
        <v>359157.2</v>
      </c>
      <c r="D9" s="47">
        <f t="shared" si="1"/>
        <v>38.360147516188853</v>
      </c>
      <c r="E9" s="64">
        <v>298661.40000000002</v>
      </c>
      <c r="F9" s="25">
        <f t="shared" si="0"/>
        <v>120.25564736521024</v>
      </c>
    </row>
    <row r="10" spans="1:6" ht="66.95" x14ac:dyDescent="0.35">
      <c r="A10" s="66" t="s">
        <v>145</v>
      </c>
      <c r="B10" s="46">
        <v>500</v>
      </c>
      <c r="C10" s="46">
        <v>154.1</v>
      </c>
      <c r="D10" s="47">
        <f t="shared" si="1"/>
        <v>30.819999999999997</v>
      </c>
      <c r="E10" s="64">
        <v>61.5</v>
      </c>
      <c r="F10" s="25">
        <f t="shared" si="0"/>
        <v>250.56910569105688</v>
      </c>
    </row>
    <row r="11" spans="1:6" ht="50.2" x14ac:dyDescent="0.35">
      <c r="A11" s="58" t="s">
        <v>114</v>
      </c>
      <c r="B11" s="46">
        <v>42417.7</v>
      </c>
      <c r="C11" s="46">
        <v>5261.9</v>
      </c>
      <c r="D11" s="47">
        <f t="shared" si="1"/>
        <v>12.404963022511829</v>
      </c>
      <c r="E11" s="64">
        <v>11298.1</v>
      </c>
      <c r="F11" s="25">
        <f t="shared" si="0"/>
        <v>46.573317637478858</v>
      </c>
    </row>
    <row r="12" spans="1:6" ht="66.95" x14ac:dyDescent="0.35">
      <c r="A12" s="58" t="s">
        <v>115</v>
      </c>
      <c r="B12" s="46">
        <v>2394.1999999999998</v>
      </c>
      <c r="C12" s="46">
        <v>857.4</v>
      </c>
      <c r="D12" s="47">
        <f t="shared" si="1"/>
        <v>35.811544566034584</v>
      </c>
      <c r="E12" s="64">
        <v>746.2</v>
      </c>
      <c r="F12" s="25">
        <f t="shared" si="0"/>
        <v>114.90217099973196</v>
      </c>
    </row>
    <row r="13" spans="1:6" ht="83.7" x14ac:dyDescent="0.35">
      <c r="A13" s="58" t="s">
        <v>116</v>
      </c>
      <c r="B13" s="46">
        <v>8.5</v>
      </c>
      <c r="C13" s="46">
        <v>5.4</v>
      </c>
      <c r="D13" s="47">
        <f t="shared" si="1"/>
        <v>63.529411764705891</v>
      </c>
      <c r="E13" s="64">
        <v>0</v>
      </c>
      <c r="F13" s="25">
        <f t="shared" si="0"/>
        <v>0</v>
      </c>
    </row>
    <row r="14" spans="1:6" ht="33.5" x14ac:dyDescent="0.35">
      <c r="A14" s="58" t="s">
        <v>117</v>
      </c>
      <c r="B14" s="46">
        <v>2964.2</v>
      </c>
      <c r="C14" s="46">
        <v>370.1</v>
      </c>
      <c r="D14" s="47">
        <f t="shared" si="1"/>
        <v>12.485662236016465</v>
      </c>
      <c r="E14" s="64">
        <v>115.9</v>
      </c>
      <c r="F14" s="25">
        <f t="shared" si="0"/>
        <v>319.32700603968937</v>
      </c>
    </row>
    <row r="15" spans="1:6" ht="50.2" x14ac:dyDescent="0.35">
      <c r="A15" s="58" t="s">
        <v>118</v>
      </c>
      <c r="B15" s="46">
        <v>2543.1999999999998</v>
      </c>
      <c r="C15" s="46">
        <v>2543.1999999999998</v>
      </c>
      <c r="D15" s="47">
        <f t="shared" si="1"/>
        <v>100</v>
      </c>
      <c r="E15" s="64">
        <v>2892.4</v>
      </c>
      <c r="F15" s="25">
        <f t="shared" si="0"/>
        <v>87.926981053796155</v>
      </c>
    </row>
    <row r="16" spans="1:6" ht="32.200000000000003" customHeight="1" x14ac:dyDescent="0.35">
      <c r="A16" s="58" t="s">
        <v>119</v>
      </c>
      <c r="B16" s="46">
        <v>3110.7</v>
      </c>
      <c r="C16" s="46">
        <v>1208.5</v>
      </c>
      <c r="D16" s="47">
        <f t="shared" si="1"/>
        <v>38.849776577619188</v>
      </c>
      <c r="E16" s="64">
        <v>1280.4000000000001</v>
      </c>
      <c r="F16" s="25">
        <f t="shared" si="0"/>
        <v>94.384567322711646</v>
      </c>
    </row>
    <row r="17" spans="1:6" ht="50.2" x14ac:dyDescent="0.35">
      <c r="A17" s="58" t="s">
        <v>125</v>
      </c>
      <c r="B17" s="46">
        <v>1391</v>
      </c>
      <c r="C17" s="46">
        <v>437.5</v>
      </c>
      <c r="D17" s="47">
        <f t="shared" si="1"/>
        <v>31.45219266714594</v>
      </c>
      <c r="E17" s="64">
        <v>304.3</v>
      </c>
      <c r="F17" s="25">
        <f t="shared" si="0"/>
        <v>143.77259283601708</v>
      </c>
    </row>
    <row r="18" spans="1:6" ht="33.5" x14ac:dyDescent="0.35">
      <c r="A18" s="58" t="s">
        <v>129</v>
      </c>
      <c r="B18" s="46">
        <v>0</v>
      </c>
      <c r="C18" s="46">
        <v>0</v>
      </c>
      <c r="D18" s="47">
        <f t="shared" si="1"/>
        <v>0</v>
      </c>
      <c r="E18" s="64">
        <v>2610</v>
      </c>
      <c r="F18" s="25">
        <f t="shared" si="0"/>
        <v>0</v>
      </c>
    </row>
    <row r="19" spans="1:6" ht="16.75" x14ac:dyDescent="0.35">
      <c r="A19" s="48" t="s">
        <v>120</v>
      </c>
      <c r="B19" s="49">
        <f>SUM(B7:B18)</f>
        <v>1104233.6999999997</v>
      </c>
      <c r="C19" s="49">
        <f>SUM(C7:C18)</f>
        <v>436460.50000000006</v>
      </c>
      <c r="D19" s="50">
        <f t="shared" si="1"/>
        <v>39.526098506140514</v>
      </c>
      <c r="E19" s="65">
        <f>SUM(E7:E18)</f>
        <v>351921.20000000007</v>
      </c>
      <c r="F19" s="22">
        <f t="shared" si="0"/>
        <v>124.02222429339294</v>
      </c>
    </row>
  </sheetData>
  <mergeCells count="5">
    <mergeCell ref="A1:F1"/>
    <mergeCell ref="A2:F2"/>
    <mergeCell ref="A3:F3"/>
    <mergeCell ref="A4:F4"/>
    <mergeCell ref="A5:F5"/>
  </mergeCells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бюджета</vt:lpstr>
      <vt:lpstr>сведен. о числен.</vt:lpstr>
      <vt:lpstr>муниципальные программы</vt:lpstr>
      <vt:lpstr>'сведен. о числен.'!Область_печати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2024-07-05T05:51:21Z</dcterms:modified>
</cp:coreProperties>
</file>