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исполнение бюджета" sheetId="1" r:id="rId1"/>
    <sheet name="сведен. о числен." sheetId="3" r:id="rId2"/>
    <sheet name="муниципальные программы" sheetId="5" r:id="rId3"/>
  </sheets>
  <definedNames>
    <definedName name="_xlnm.Print_Area" localSheetId="1">'сведен. о числен.'!$A$1:$C$20</definedName>
  </definedNames>
  <calcPr calcId="152511"/>
</workbook>
</file>

<file path=xl/calcChain.xml><?xml version="1.0" encoding="utf-8"?>
<calcChain xmlns="http://schemas.openxmlformats.org/spreadsheetml/2006/main">
  <c r="G40" i="1" l="1"/>
  <c r="E40" i="1"/>
  <c r="F39" i="1"/>
  <c r="D39" i="1"/>
  <c r="C39" i="1"/>
  <c r="G46" i="1"/>
  <c r="E46" i="1"/>
  <c r="E38" i="1"/>
  <c r="G38" i="1"/>
  <c r="G30" i="1"/>
  <c r="E39" i="1" l="1"/>
  <c r="G39" i="1"/>
  <c r="G27" i="1"/>
  <c r="F55" i="1" l="1"/>
  <c r="F9" i="1"/>
  <c r="G13" i="1" l="1"/>
  <c r="E13" i="1"/>
  <c r="F8" i="5" l="1"/>
  <c r="F9" i="5"/>
  <c r="F10" i="5"/>
  <c r="F11" i="5"/>
  <c r="F12" i="5"/>
  <c r="F13" i="5"/>
  <c r="F14" i="5"/>
  <c r="F15" i="5"/>
  <c r="F16" i="5"/>
  <c r="F17" i="5"/>
  <c r="F18" i="5"/>
  <c r="F7" i="5"/>
  <c r="C19" i="5"/>
  <c r="B19" i="5"/>
  <c r="E19" i="5"/>
  <c r="F19" i="5" s="1"/>
  <c r="D8" i="5" l="1"/>
  <c r="D9" i="5"/>
  <c r="D10" i="5"/>
  <c r="D11" i="5"/>
  <c r="D12" i="5"/>
  <c r="D13" i="5"/>
  <c r="D14" i="5"/>
  <c r="D15" i="5"/>
  <c r="D16" i="5"/>
  <c r="D17" i="5"/>
  <c r="D18" i="5"/>
  <c r="D19" i="5"/>
  <c r="D7" i="5"/>
  <c r="C48" i="1" l="1"/>
  <c r="D31" i="1"/>
  <c r="E47" i="1"/>
  <c r="D9" i="1"/>
  <c r="F61" i="1" l="1"/>
  <c r="D61" i="1"/>
  <c r="C61" i="1"/>
  <c r="F67" i="1"/>
  <c r="D67" i="1"/>
  <c r="C67" i="1"/>
  <c r="F59" i="1"/>
  <c r="D59" i="1"/>
  <c r="C59" i="1"/>
  <c r="F57" i="1"/>
  <c r="D57" i="1"/>
  <c r="C57" i="1"/>
  <c r="D55" i="1"/>
  <c r="C55" i="1"/>
  <c r="F51" i="1"/>
  <c r="D51" i="1"/>
  <c r="C51" i="1"/>
  <c r="F48" i="1"/>
  <c r="D48" i="1"/>
  <c r="F41" i="1"/>
  <c r="D41" i="1"/>
  <c r="C41" i="1"/>
  <c r="F35" i="1"/>
  <c r="D35" i="1"/>
  <c r="C35" i="1"/>
  <c r="F31" i="1"/>
  <c r="C31" i="1"/>
  <c r="D24" i="1"/>
  <c r="C24" i="1"/>
  <c r="F20" i="1"/>
  <c r="D20" i="1"/>
  <c r="D22" i="1" s="1"/>
  <c r="C20" i="1"/>
  <c r="C9" i="1"/>
  <c r="G26" i="1"/>
  <c r="G28" i="1"/>
  <c r="G29" i="1"/>
  <c r="G32" i="1"/>
  <c r="G33" i="1"/>
  <c r="G34" i="1"/>
  <c r="G36" i="1"/>
  <c r="G37" i="1"/>
  <c r="G42" i="1"/>
  <c r="G43" i="1"/>
  <c r="G44" i="1"/>
  <c r="G45" i="1"/>
  <c r="G47" i="1"/>
  <c r="G49" i="1"/>
  <c r="G50" i="1"/>
  <c r="G52" i="1"/>
  <c r="G53" i="1"/>
  <c r="G54" i="1"/>
  <c r="G56" i="1"/>
  <c r="G58" i="1"/>
  <c r="G60" i="1"/>
  <c r="G62" i="1"/>
  <c r="G10" i="1"/>
  <c r="G11" i="1"/>
  <c r="G12" i="1"/>
  <c r="G14" i="1"/>
  <c r="G15" i="1"/>
  <c r="G16" i="1"/>
  <c r="G17" i="1"/>
  <c r="G18" i="1"/>
  <c r="G19" i="1"/>
  <c r="G21" i="1"/>
  <c r="E25" i="1"/>
  <c r="E26" i="1"/>
  <c r="E28" i="1"/>
  <c r="E29" i="1"/>
  <c r="E30" i="1"/>
  <c r="E32" i="1"/>
  <c r="E33" i="1"/>
  <c r="E34" i="1"/>
  <c r="E36" i="1"/>
  <c r="E37" i="1"/>
  <c r="E42" i="1"/>
  <c r="E43" i="1"/>
  <c r="E44" i="1"/>
  <c r="E45" i="1"/>
  <c r="E49" i="1"/>
  <c r="E50" i="1"/>
  <c r="E52" i="1"/>
  <c r="E53" i="1"/>
  <c r="E54" i="1"/>
  <c r="E56" i="1"/>
  <c r="E58" i="1"/>
  <c r="E60" i="1"/>
  <c r="E62" i="1"/>
  <c r="E10" i="1"/>
  <c r="E11" i="1"/>
  <c r="E12" i="1"/>
  <c r="E14" i="1"/>
  <c r="E15" i="1"/>
  <c r="E16" i="1"/>
  <c r="E17" i="1"/>
  <c r="E18" i="1"/>
  <c r="E19" i="1"/>
  <c r="E21" i="1"/>
  <c r="D63" i="1" l="1"/>
  <c r="C63" i="1"/>
  <c r="E35" i="1"/>
  <c r="E55" i="1"/>
  <c r="E48" i="1"/>
  <c r="E24" i="1"/>
  <c r="G57" i="1"/>
  <c r="G20" i="1"/>
  <c r="F22" i="1"/>
  <c r="E59" i="1"/>
  <c r="E57" i="1"/>
  <c r="G51" i="1"/>
  <c r="G9" i="1"/>
  <c r="E31" i="1"/>
  <c r="G48" i="1"/>
  <c r="G59" i="1"/>
  <c r="E9" i="1"/>
  <c r="E61" i="1"/>
  <c r="G61" i="1"/>
  <c r="E51" i="1"/>
  <c r="E20" i="1"/>
  <c r="C22" i="1"/>
  <c r="G55" i="1"/>
  <c r="G41" i="1"/>
  <c r="G35" i="1"/>
  <c r="E41" i="1"/>
  <c r="G31" i="1"/>
  <c r="G22" i="1" l="1"/>
  <c r="D64" i="1"/>
  <c r="E22" i="1"/>
  <c r="G25" i="1"/>
  <c r="F24" i="1"/>
  <c r="F63" i="1" s="1"/>
  <c r="G24" i="1" l="1"/>
  <c r="F64" i="1" l="1"/>
  <c r="G63" i="1"/>
  <c r="E63" i="1"/>
  <c r="C64" i="1"/>
</calcChain>
</file>

<file path=xl/sharedStrings.xml><?xml version="1.0" encoding="utf-8"?>
<sst xmlns="http://schemas.openxmlformats.org/spreadsheetml/2006/main" count="166" uniqueCount="148">
  <si>
    <t xml:space="preserve">Сведения </t>
  </si>
  <si>
    <t>об исполнении бюджета Петровского муниципального района</t>
  </si>
  <si>
    <t>Код</t>
  </si>
  <si>
    <t>Наименования показателя</t>
  </si>
  <si>
    <t>Доходы</t>
  </si>
  <si>
    <t>Налоговые и неналоговые доходы</t>
  </si>
  <si>
    <t>Налоги на прибыль, доходы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</si>
  <si>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</si>
  <si>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</si>
  <si>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</si>
  <si>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</si>
  <si>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</si>
  <si>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</si>
  <si>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</si>
  <si>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Всего:</t>
  </si>
  <si>
    <t>Расходы</t>
  </si>
  <si>
    <t>Общегосударственные вопросы</t>
  </si>
  <si>
    <t>Национальная экономика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</si>
  <si>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</si>
  <si>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</si>
  <si>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</si>
  <si>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</si>
  <si>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</si>
  <si>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</si>
  <si>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Результат исполнения бюджета (дефицит “-”, профицит “+”)</t>
  </si>
  <si>
    <t>Источники финансирования дефицита бюджета</t>
  </si>
  <si>
    <t>(отчетный период)</t>
  </si>
  <si>
    <t>0100</t>
  </si>
  <si>
    <t>0104</t>
  </si>
  <si>
    <t>0106</t>
  </si>
  <si>
    <t>0113</t>
  </si>
  <si>
    <t>Другие общегосударственные вопросы</t>
  </si>
  <si>
    <t>0400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</si>
  <si>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</si>
  <si>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</si>
  <si>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</si>
  <si>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</si>
  <si>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</si>
  <si>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</si>
  <si>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</si>
  <si>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</si>
  <si>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</si>
  <si>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0505</t>
  </si>
  <si>
    <t>Другие вопросы в области жилищно-коммунального хозяйства</t>
  </si>
  <si>
    <t>0700</t>
  </si>
  <si>
    <t>0701</t>
  </si>
  <si>
    <t>Дошкольное образование</t>
  </si>
  <si>
    <t>0702</t>
  </si>
  <si>
    <t>Общее образование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</si>
  <si>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</si>
  <si>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</si>
  <si>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</si>
  <si>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</si>
  <si>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</si>
  <si>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</si>
  <si>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</si>
  <si>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</si>
  <si>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</si>
  <si>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</si>
  <si>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</si>
  <si>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</si>
  <si>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</si>
  <si>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</si>
  <si>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</si>
  <si>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1102</t>
  </si>
  <si>
    <t>Массовый спорт</t>
  </si>
  <si>
    <t>1200</t>
  </si>
  <si>
    <t>1300</t>
  </si>
  <si>
    <t>1301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</si>
  <si>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</si>
  <si>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</si>
  <si>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</si>
  <si>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10100000000000000</t>
  </si>
  <si>
    <t>10300000000000000</t>
  </si>
  <si>
    <t>10500000000000000</t>
  </si>
  <si>
    <t>10800000000000000</t>
  </si>
  <si>
    <t>11100000000000000</t>
  </si>
  <si>
    <t>11600000000000000</t>
  </si>
  <si>
    <t>11400000000000000</t>
  </si>
  <si>
    <t>20200000000000000</t>
  </si>
  <si>
    <t>01050000000000000</t>
  </si>
  <si>
    <t>о численности  муниципальных  служащих, работников</t>
  </si>
  <si>
    <t xml:space="preserve"> по  Петровскому  муниципальному району</t>
  </si>
  <si>
    <t>Наименование категории работников</t>
  </si>
  <si>
    <t>Муниципальные служащие</t>
  </si>
  <si>
    <t>Работники муниципальных учреждений</t>
  </si>
  <si>
    <t>(тыс. руб.)</t>
  </si>
  <si>
    <t>% исполнения бюджетных назначений</t>
  </si>
  <si>
    <t>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</si>
  <si>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</si>
  <si>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</si>
  <si>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Межбюджетные трансферты общего характера бюджетам бюджетной системы Российской Федерации</t>
  </si>
  <si>
    <t>Изменение остатков средств на счетах по учету средств бюджетов</t>
  </si>
  <si>
    <t>Х</t>
  </si>
  <si>
    <t>11200000000000000</t>
  </si>
  <si>
    <t>на оплату их труда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</si>
  <si>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</si>
  <si>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</si>
  <si>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Налоги на товары (работы,услуги), реализуемые на территории Российской Федерации</t>
  </si>
  <si>
    <t>11300000000000000</t>
  </si>
  <si>
    <t>Доходы от оказания платных услуг (работ) и компенсации затрат государства</t>
  </si>
  <si>
    <t>1202</t>
  </si>
  <si>
    <t>Периодическая печать и издательства</t>
  </si>
  <si>
    <t>0111</t>
  </si>
  <si>
    <t>Резервные фонды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</si>
  <si>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</si>
  <si>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</si>
  <si>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</si>
  <si>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</si>
  <si>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0405</t>
  </si>
  <si>
    <t>Сельское хозяйство и рыболовство</t>
  </si>
  <si>
    <t>об исполнении муниципальных программ бюджета Петровского муниципального района</t>
  </si>
  <si>
    <t>Наименование программы</t>
  </si>
  <si>
    <t>Муниципальная программа "Информационное общество"</t>
  </si>
  <si>
    <t>Муниципальная программа "Развитие культуры Петровского муниципального района"</t>
  </si>
  <si>
    <t>Муниципальная программа "Развитие образования в Петровском муниципальном районе"</t>
  </si>
  <si>
    <t>Муниципальная программа "Развитие физической культуры, спорта и туризма в Петровском муниципальном районе Саратовской области"</t>
  </si>
  <si>
    <t>Муниципальная программа "Развитие транспортной системы на территории Петровского муниципального района"</t>
  </si>
  <si>
    <t>Муниципальная программа "Социальная поддержка, социальное обслуживание и социализация граждан Петровского муниципального района Саратовской области"</t>
  </si>
  <si>
    <t>Муниципальная программа "Профилактика правонарушений, потребления наркотиков и противодействие незаконному обороту наркотических средств на территории Петровского муниципального района Саратовской области"</t>
  </si>
  <si>
    <t>Муниципальная программа "Организация отдыха, оздоровления и занятости детей и подростков"</t>
  </si>
  <si>
    <t>Муниципальная программа "Обеспечение жильем молодых семей Петровского муниципального района Саратовской области"</t>
  </si>
  <si>
    <t>Муниципальная программа "Развитие местного самоуправления Петровского муниципального района"</t>
  </si>
  <si>
    <t>Итого:</t>
  </si>
  <si>
    <t>10600000000000000</t>
  </si>
  <si>
    <t>Налоги на имущество</t>
  </si>
  <si>
    <t>Государственная пошлина,сборы</t>
  </si>
  <si>
    <t>Обслуживание государственного (муниципального) внутреннего долга</t>
  </si>
  <si>
    <t>Муниципальная программа "Профилактика терроризма на территории Петровского муниципального района Саратовской области"</t>
  </si>
  <si>
    <t>муниципальных учреждений и фактических расходах</t>
  </si>
  <si>
    <t>0105</t>
  </si>
  <si>
    <t>Судебная система</t>
  </si>
  <si>
    <t>Муниципальная программа "Переселение граждан из аварийного жилищного фонда" на 2022-2026 годы"</t>
  </si>
  <si>
    <t>за 1 квартал 2024 года</t>
  </si>
  <si>
    <t>Бюджетные назначения  на 2024 год</t>
  </si>
  <si>
    <t>Исполнение                   за 1 квартал 2024 года</t>
  </si>
  <si>
    <t>Исполнение    за 1 квартал 2023 года</t>
  </si>
  <si>
    <t>Темп роста 2024 года к 2023 году</t>
  </si>
  <si>
    <t>Среднесписочная  численность работников на 1 апреля 2024 года   (человек)</t>
  </si>
  <si>
    <t>Расходы на заработную плату и начисления на нее  на 1 апреля 2024 года (тыс.руб.)</t>
  </si>
  <si>
    <t xml:space="preserve">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</si>
  <si>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</si>
  <si>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0707</t>
  </si>
  <si>
    <t>Молодежная политика</t>
  </si>
  <si>
    <t>0605</t>
  </si>
  <si>
    <t>Охрана окружающей среды</t>
  </si>
  <si>
    <t>0600</t>
  </si>
  <si>
    <t>Другие вопросы в области охраны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</si>
</sst>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0" fillId="2" borderId="0" xfId="0" applyFill="1"/>
    <xf numFmtId="0" fontId="1" fillId="2" borderId="0" xfId="0" applyFont="1" applyFill="1"/>
    <xf numFmtId="0" fontId="6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wrapText="1"/>
    </xf>
    <xf numFmtId="165" fontId="7" fillId="2" borderId="1" xfId="0" applyNumberFormat="1" applyFont="1" applyFill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/>
    </xf>
    <xf numFmtId="165" fontId="11" fillId="2" borderId="1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right" wrapText="1"/>
    </xf>
    <xf numFmtId="165" fontId="9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3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65" fontId="16" fillId="0" borderId="1" xfId="0" applyNumberFormat="1" applyFont="1" applyBorder="1"/>
    <xf numFmtId="165" fontId="16" fillId="2" borderId="1" xfId="0" applyNumberFormat="1" applyFont="1" applyFill="1" applyBorder="1" applyAlignment="1">
      <alignment horizontal="right" wrapText="1"/>
    </xf>
    <xf numFmtId="0" fontId="17" fillId="0" borderId="1" xfId="0" applyFont="1" applyBorder="1"/>
    <xf numFmtId="165" fontId="17" fillId="0" borderId="1" xfId="0" applyNumberFormat="1" applyFont="1" applyBorder="1"/>
    <xf numFmtId="165" fontId="17" fillId="2" borderId="1" xfId="0" applyNumberFormat="1" applyFont="1" applyFill="1" applyBorder="1" applyAlignment="1">
      <alignment horizontal="right" wrapText="1"/>
    </xf>
    <xf numFmtId="164" fontId="7" fillId="0" borderId="1" xfId="0" applyNumberFormat="1" applyFont="1" applyBorder="1" applyAlignment="1">
      <alignment horizontal="justify" wrapText="1"/>
    </xf>
    <xf numFmtId="164" fontId="9" fillId="0" borderId="1" xfId="0" applyNumberFormat="1" applyFont="1" applyBorder="1" applyAlignment="1">
      <alignment horizontal="justify" wrapText="1"/>
    </xf>
    <xf numFmtId="164" fontId="10" fillId="0" borderId="1" xfId="0" applyNumberFormat="1" applyFont="1" applyBorder="1" applyAlignment="1">
      <alignment horizontal="justify" wrapText="1"/>
    </xf>
    <xf numFmtId="164" fontId="11" fillId="0" borderId="1" xfId="0" applyNumberFormat="1" applyFont="1" applyBorder="1" applyAlignment="1">
      <alignment horizontal="justify" wrapText="1"/>
    </xf>
    <xf numFmtId="164" fontId="11" fillId="2" borderId="1" xfId="0" applyNumberFormat="1" applyFont="1" applyFill="1" applyBorder="1" applyAlignment="1">
      <alignment horizontal="justify" wrapText="1"/>
    </xf>
    <xf numFmtId="164" fontId="9" fillId="2" borderId="1" xfId="0" applyNumberFormat="1" applyFont="1" applyFill="1" applyBorder="1" applyAlignment="1">
      <alignment horizontal="justify" wrapText="1"/>
    </xf>
    <xf numFmtId="164" fontId="7" fillId="2" borderId="1" xfId="0" applyNumberFormat="1" applyFont="1" applyFill="1" applyBorder="1" applyAlignment="1">
      <alignment horizontal="justify" wrapText="1"/>
    </xf>
    <xf numFmtId="0" fontId="16" fillId="0" borderId="1" xfId="0" applyFont="1" applyBorder="1" applyAlignment="1">
      <alignment horizontal="justify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wrapText="1"/>
    </xf>
    <xf numFmtId="164" fontId="7" fillId="2" borderId="3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left" wrapText="1"/>
    </xf>
    <xf numFmtId="164" fontId="7" fillId="2" borderId="5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right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wrapText="1"/>
    </xf>
    <xf numFmtId="165" fontId="9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165" fontId="16" fillId="0" borderId="1" xfId="0" applyNumberFormat="1" applyFont="1" applyFill="1" applyBorder="1"/>
    <xf numFmtId="165" fontId="17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61" zoomScale="80" zoomScaleNormal="80" workbookViewId="0">
      <selection activeCell="C66" sqref="C66"/>
    </sheetView>
  </sheetViews>
  <sheetFormatPr defaultRowHeight="15" x14ac:dyDescent="0.25"/>
  <cols>
    <col min="1" max="1" width="23.28515625" style="1" customWidth="1"/>
    <col min="2" max="2" width="37.140625" customWidth="1"/>
    <col min="3" max="3" width="14.5703125" customWidth="1"/>
    <col min="4" max="4" width="16.140625" customWidth="1"/>
    <col min="5" max="5" width="15.140625" customWidth="1"/>
    <col min="6" max="6" width="15.7109375" style="83" customWidth="1"/>
    <col min="7" max="7" width="15" customWidth="1"/>
  </cols>
  <sheetData>
    <row r="1" spans="1:7" ht="15.75" x14ac:dyDescent="0.25">
      <c r="A1" s="68" t="s">
        <v>0</v>
      </c>
      <c r="B1" s="68"/>
      <c r="C1" s="68"/>
      <c r="D1" s="68"/>
      <c r="E1" s="68"/>
      <c r="F1" s="68"/>
      <c r="G1" s="68"/>
    </row>
    <row r="2" spans="1:7" ht="15.75" x14ac:dyDescent="0.25">
      <c r="A2" s="68" t="s">
        <v>1</v>
      </c>
      <c r="B2" s="68"/>
      <c r="C2" s="68"/>
      <c r="D2" s="68"/>
      <c r="E2" s="68"/>
      <c r="F2" s="68"/>
      <c r="G2" s="68"/>
    </row>
    <row r="3" spans="1:7" ht="15.75" x14ac:dyDescent="0.25">
      <c r="A3" s="69" t="s">
        <v>133</v>
      </c>
      <c r="B3" s="69"/>
      <c r="C3" s="69"/>
      <c r="D3" s="69"/>
      <c r="E3" s="69"/>
      <c r="F3" s="69"/>
      <c r="G3" s="69"/>
    </row>
    <row r="4" spans="1:7" ht="15.75" x14ac:dyDescent="0.25">
      <c r="A4" s="70" t="s">
        <v>26</v>
      </c>
      <c r="B4" s="70"/>
      <c r="C4" s="70"/>
      <c r="D4" s="70"/>
      <c r="E4" s="70"/>
      <c r="F4" s="70"/>
      <c r="G4" s="70"/>
    </row>
    <row r="5" spans="1:7" ht="15.75" x14ac:dyDescent="0.25">
      <c r="A5" s="14"/>
      <c r="B5" s="15"/>
      <c r="C5" s="15"/>
      <c r="D5" s="15"/>
      <c r="E5" s="15"/>
      <c r="F5" s="79"/>
      <c r="G5" s="15"/>
    </row>
    <row r="6" spans="1:7" ht="15.75" x14ac:dyDescent="0.25">
      <c r="A6" s="71" t="s">
        <v>86</v>
      </c>
      <c r="B6" s="71"/>
      <c r="C6" s="71"/>
      <c r="D6" s="71"/>
      <c r="E6" s="71"/>
      <c r="F6" s="71"/>
      <c r="G6" s="71"/>
    </row>
    <row r="7" spans="1:7" ht="63" x14ac:dyDescent="0.25">
      <c r="A7" s="16" t="s">
        <v>2</v>
      </c>
      <c r="B7" s="16" t="s">
        <v>3</v>
      </c>
      <c r="C7" s="17" t="s">
        <v>134</v>
      </c>
      <c r="D7" s="17" t="s">
        <v>135</v>
      </c>
      <c r="E7" s="16" t="s">
        <v>87</v>
      </c>
      <c r="F7" s="80" t="s">
        <v>136</v>
      </c>
      <c r="G7" s="18" t="s">
        <v>137</v>
      </c>
    </row>
    <row r="8" spans="1:7" ht="15.75" x14ac:dyDescent="0.25">
      <c r="A8" s="16"/>
      <c r="B8" s="61" t="s">
        <v>4</v>
      </c>
      <c r="C8" s="61"/>
      <c r="D8" s="61"/>
      <c r="E8" s="61"/>
      <c r="F8" s="61"/>
      <c r="G8" s="61"/>
    </row>
    <row r="9" spans="1:7" s="2" customFormat="1" ht="35.25" customHeight="1" x14ac:dyDescent="0.25">
      <c r="A9" s="16"/>
      <c r="B9" s="51" t="s">
        <v>5</v>
      </c>
      <c r="C9" s="20">
        <f>SUM(C10:C19)</f>
        <v>162791.80000000002</v>
      </c>
      <c r="D9" s="21">
        <f>SUM(D10:D19)</f>
        <v>41476.600000000006</v>
      </c>
      <c r="E9" s="20">
        <f>IFERROR(D9/C9*100,0)</f>
        <v>25.478310332584321</v>
      </c>
      <c r="F9" s="81">
        <f>SUM(F10:F19)</f>
        <v>31368.999999999996</v>
      </c>
      <c r="G9" s="22">
        <f>IFERROR(D9/F9*100,0)</f>
        <v>132.22162007077054</v>
      </c>
    </row>
    <row r="10" spans="1:7" ht="15.75" x14ac:dyDescent="0.25">
      <c r="A10" s="23" t="s">
        <v>72</v>
      </c>
      <c r="B10" s="52" t="s">
        <v>6</v>
      </c>
      <c r="C10" s="24">
        <v>101461</v>
      </c>
      <c r="D10" s="24">
        <v>23568.400000000001</v>
      </c>
      <c r="E10" s="24">
        <f t="shared" ref="E10:E22" si="0">IFERROR(D10/C10*100,0)</f>
        <v>23.229023959945202</v>
      </c>
      <c r="F10" s="82">
        <v>12986.2</v>
      </c>
      <c r="G10" s="25">
        <f t="shared" ref="G10:G22" si="1">IFERROR(D10/F10*100,0)</f>
        <v>181.48804115137608</v>
      </c>
    </row>
    <row r="11" spans="1:7" ht="47.25" x14ac:dyDescent="0.25">
      <c r="A11" s="23" t="s">
        <v>73</v>
      </c>
      <c r="B11" s="52" t="s">
        <v>98</v>
      </c>
      <c r="C11" s="24">
        <v>13715.7</v>
      </c>
      <c r="D11" s="24">
        <v>3858.3</v>
      </c>
      <c r="E11" s="24">
        <f t="shared" si="0"/>
        <v>28.130536538419477</v>
      </c>
      <c r="F11" s="82">
        <v>3542.9</v>
      </c>
      <c r="G11" s="25">
        <f t="shared" si="1"/>
        <v>108.90231166558468</v>
      </c>
    </row>
    <row r="12" spans="1:7" ht="15.75" x14ac:dyDescent="0.25">
      <c r="A12" s="23" t="s">
        <v>74</v>
      </c>
      <c r="B12" s="52" t="s">
        <v>7</v>
      </c>
      <c r="C12" s="24">
        <v>12892.3</v>
      </c>
      <c r="D12" s="26">
        <v>9779.2000000000007</v>
      </c>
      <c r="E12" s="24">
        <f t="shared" si="0"/>
        <v>75.853028551926343</v>
      </c>
      <c r="F12" s="82">
        <v>5305</v>
      </c>
      <c r="G12" s="25">
        <f t="shared" si="1"/>
        <v>184.33930254476908</v>
      </c>
    </row>
    <row r="13" spans="1:7" ht="15.75" x14ac:dyDescent="0.25">
      <c r="A13" s="23" t="s">
        <v>124</v>
      </c>
      <c r="B13" s="52" t="s">
        <v>125</v>
      </c>
      <c r="C13" s="24">
        <v>13287.5</v>
      </c>
      <c r="D13" s="26">
        <v>1367.4</v>
      </c>
      <c r="E13" s="24">
        <f t="shared" si="0"/>
        <v>10.29087488240828</v>
      </c>
      <c r="F13" s="82">
        <v>987.5</v>
      </c>
      <c r="G13" s="25">
        <f t="shared" si="1"/>
        <v>138.47088607594938</v>
      </c>
    </row>
    <row r="14" spans="1:7" ht="15.75" x14ac:dyDescent="0.25">
      <c r="A14" s="23" t="s">
        <v>75</v>
      </c>
      <c r="B14" s="52" t="s">
        <v>126</v>
      </c>
      <c r="C14" s="24">
        <v>4810</v>
      </c>
      <c r="D14" s="24">
        <v>992.2</v>
      </c>
      <c r="E14" s="24">
        <f t="shared" si="0"/>
        <v>20.627858627858629</v>
      </c>
      <c r="F14" s="82">
        <v>767.8</v>
      </c>
      <c r="G14" s="25">
        <f t="shared" si="1"/>
        <v>129.22636103151862</v>
      </c>
    </row>
    <row r="15" spans="1:7" ht="66.75" customHeight="1" x14ac:dyDescent="0.25">
      <c r="A15" s="23" t="s">
        <v>76</v>
      </c>
      <c r="B15" s="52" t="s">
        <v>8</v>
      </c>
      <c r="C15" s="24">
        <v>6150</v>
      </c>
      <c r="D15" s="24">
        <v>1017.4</v>
      </c>
      <c r="E15" s="24">
        <f t="shared" si="0"/>
        <v>16.543089430894309</v>
      </c>
      <c r="F15" s="82">
        <v>1295.5999999999999</v>
      </c>
      <c r="G15" s="25">
        <f t="shared" si="1"/>
        <v>78.52732324791603</v>
      </c>
    </row>
    <row r="16" spans="1:7" ht="31.5" x14ac:dyDescent="0.25">
      <c r="A16" s="23" t="s">
        <v>94</v>
      </c>
      <c r="B16" s="52" t="s">
        <v>9</v>
      </c>
      <c r="C16" s="24">
        <v>760</v>
      </c>
      <c r="D16" s="24">
        <v>90.8</v>
      </c>
      <c r="E16" s="24">
        <f t="shared" si="0"/>
        <v>11.947368421052632</v>
      </c>
      <c r="F16" s="82">
        <v>259.60000000000002</v>
      </c>
      <c r="G16" s="25">
        <f t="shared" si="1"/>
        <v>34.976887519260394</v>
      </c>
    </row>
    <row r="17" spans="1:7" ht="47.25" x14ac:dyDescent="0.25">
      <c r="A17" s="23" t="s">
        <v>99</v>
      </c>
      <c r="B17" s="52" t="s">
        <v>100</v>
      </c>
      <c r="C17" s="24">
        <v>7.1</v>
      </c>
      <c r="D17" s="24">
        <v>0.1</v>
      </c>
      <c r="E17" s="24">
        <f t="shared" si="0"/>
        <v>1.4084507042253522</v>
      </c>
      <c r="F17" s="82">
        <v>6.1</v>
      </c>
      <c r="G17" s="25">
        <f t="shared" si="1"/>
        <v>1.639344262295082</v>
      </c>
    </row>
    <row r="18" spans="1:7" ht="31.5" x14ac:dyDescent="0.25">
      <c r="A18" s="23" t="s">
        <v>78</v>
      </c>
      <c r="B18" s="52" t="s">
        <v>10</v>
      </c>
      <c r="C18" s="24">
        <v>8638.2000000000007</v>
      </c>
      <c r="D18" s="26">
        <v>259.3</v>
      </c>
      <c r="E18" s="24">
        <f t="shared" si="0"/>
        <v>3.0017827788196612</v>
      </c>
      <c r="F18" s="82">
        <v>5843</v>
      </c>
      <c r="G18" s="25">
        <f t="shared" si="1"/>
        <v>4.4377888071196301</v>
      </c>
    </row>
    <row r="19" spans="1:7" ht="31.5" x14ac:dyDescent="0.25">
      <c r="A19" s="23" t="s">
        <v>77</v>
      </c>
      <c r="B19" s="52" t="s">
        <v>11</v>
      </c>
      <c r="C19" s="24">
        <v>1070</v>
      </c>
      <c r="D19" s="24">
        <v>543.5</v>
      </c>
      <c r="E19" s="24">
        <f t="shared" si="0"/>
        <v>50.794392523364486</v>
      </c>
      <c r="F19" s="82">
        <v>375.3</v>
      </c>
      <c r="G19" s="25">
        <f t="shared" si="1"/>
        <v>144.81747934985344</v>
      </c>
    </row>
    <row r="20" spans="1:7" s="2" customFormat="1" ht="18" customHeight="1" x14ac:dyDescent="0.25">
      <c r="A20" s="27" t="s">
        <v>88</v>
      </c>
      <c r="B20" s="51" t="s">
        <v>12</v>
      </c>
      <c r="C20" s="20">
        <f>SUM(C21:C21)</f>
        <v>1070000.8</v>
      </c>
      <c r="D20" s="20">
        <f>SUM(D21:D21)</f>
        <v>159275</v>
      </c>
      <c r="E20" s="20">
        <f t="shared" si="0"/>
        <v>14.885502889343632</v>
      </c>
      <c r="F20" s="81">
        <f>SUM(F21:F21)</f>
        <v>157483.20000000001</v>
      </c>
      <c r="G20" s="22">
        <f t="shared" si="1"/>
        <v>101.13777215601409</v>
      </c>
    </row>
    <row r="21" spans="1:7" ht="47.25" x14ac:dyDescent="0.25">
      <c r="A21" s="23" t="s">
        <v>79</v>
      </c>
      <c r="B21" s="52" t="s">
        <v>13</v>
      </c>
      <c r="C21" s="24">
        <v>1070000.8</v>
      </c>
      <c r="D21" s="24">
        <v>159275</v>
      </c>
      <c r="E21" s="24">
        <f t="shared" si="0"/>
        <v>14.885502889343632</v>
      </c>
      <c r="F21" s="82">
        <v>157483.20000000001</v>
      </c>
      <c r="G21" s="25">
        <f t="shared" si="1"/>
        <v>101.13777215601409</v>
      </c>
    </row>
    <row r="22" spans="1:7" ht="15.75" x14ac:dyDescent="0.25">
      <c r="A22" s="28"/>
      <c r="B22" s="19" t="s">
        <v>14</v>
      </c>
      <c r="C22" s="20">
        <f>C9+C20</f>
        <v>1232792.6000000001</v>
      </c>
      <c r="D22" s="20">
        <f>D9+D20</f>
        <v>200751.6</v>
      </c>
      <c r="E22" s="20">
        <f t="shared" si="0"/>
        <v>16.284296320402962</v>
      </c>
      <c r="F22" s="81">
        <f>F20+F9</f>
        <v>188852.2</v>
      </c>
      <c r="G22" s="22">
        <f t="shared" si="1"/>
        <v>106.30090621131234</v>
      </c>
    </row>
    <row r="23" spans="1:7" ht="15.75" x14ac:dyDescent="0.25">
      <c r="A23" s="28"/>
      <c r="B23" s="62" t="s">
        <v>15</v>
      </c>
      <c r="C23" s="63"/>
      <c r="D23" s="63"/>
      <c r="E23" s="63"/>
      <c r="F23" s="63"/>
      <c r="G23" s="64"/>
    </row>
    <row r="24" spans="1:7" ht="15.75" x14ac:dyDescent="0.25">
      <c r="A24" s="29" t="s">
        <v>27</v>
      </c>
      <c r="B24" s="53" t="s">
        <v>16</v>
      </c>
      <c r="C24" s="30">
        <f>SUM(C25:C30)</f>
        <v>109960.5</v>
      </c>
      <c r="D24" s="30">
        <f>SUM(D25:D30)</f>
        <v>25938</v>
      </c>
      <c r="E24" s="30">
        <f>IFERROR(D24/C24*100,0)</f>
        <v>23.588470405281896</v>
      </c>
      <c r="F24" s="81">
        <f>SUM(F25:F30)</f>
        <v>26351.7</v>
      </c>
      <c r="G24" s="31">
        <f>IFERROR(D24/F24*100,0)</f>
        <v>98.430082309680216</v>
      </c>
    </row>
    <row r="25" spans="1:7" s="3" customFormat="1" ht="63" x14ac:dyDescent="0.25">
      <c r="A25" s="32" t="s">
        <v>96</v>
      </c>
      <c r="B25" s="54" t="s">
        <v>97</v>
      </c>
      <c r="C25" s="33">
        <v>3571.4</v>
      </c>
      <c r="D25" s="33">
        <v>1131.8</v>
      </c>
      <c r="E25" s="33">
        <f t="shared" ref="E25:E63" si="2">IFERROR(D25/C25*100,0)</f>
        <v>31.690653525228203</v>
      </c>
      <c r="F25" s="82">
        <v>1112.5999999999999</v>
      </c>
      <c r="G25" s="34">
        <f t="shared" ref="G25:G63" si="3">IFERROR(D25/F25*100,0)</f>
        <v>101.72568757864462</v>
      </c>
    </row>
    <row r="26" spans="1:7" ht="78.75" x14ac:dyDescent="0.25">
      <c r="A26" s="32" t="s">
        <v>28</v>
      </c>
      <c r="B26" s="54" t="s">
        <v>141</v>
      </c>
      <c r="C26" s="33">
        <v>56923.3</v>
      </c>
      <c r="D26" s="33">
        <v>12370.1</v>
      </c>
      <c r="E26" s="33">
        <f t="shared" si="2"/>
        <v>21.731171594057265</v>
      </c>
      <c r="F26" s="82">
        <v>14351.2</v>
      </c>
      <c r="G26" s="34">
        <f t="shared" si="3"/>
        <v>86.195579463738227</v>
      </c>
    </row>
    <row r="27" spans="1:7" ht="15.75" x14ac:dyDescent="0.25">
      <c r="A27" s="32" t="s">
        <v>130</v>
      </c>
      <c r="B27" s="54" t="s">
        <v>131</v>
      </c>
      <c r="C27" s="33">
        <v>6.1</v>
      </c>
      <c r="D27" s="33">
        <v>0</v>
      </c>
      <c r="E27" s="33">
        <v>0</v>
      </c>
      <c r="F27" s="82"/>
      <c r="G27" s="34">
        <f t="shared" si="3"/>
        <v>0</v>
      </c>
    </row>
    <row r="28" spans="1:7" ht="78.75" x14ac:dyDescent="0.25">
      <c r="A28" s="32" t="s">
        <v>29</v>
      </c>
      <c r="B28" s="54" t="s">
        <v>89</v>
      </c>
      <c r="C28" s="33">
        <v>22304.6</v>
      </c>
      <c r="D28" s="33">
        <v>5182.3999999999996</v>
      </c>
      <c r="E28" s="33">
        <f t="shared" si="2"/>
        <v>23.234669081714085</v>
      </c>
      <c r="F28" s="82">
        <v>5123.6000000000004</v>
      </c>
      <c r="G28" s="34">
        <f t="shared" si="3"/>
        <v>101.14763057225386</v>
      </c>
    </row>
    <row r="29" spans="1:7" ht="15.75" x14ac:dyDescent="0.25">
      <c r="A29" s="32" t="s">
        <v>103</v>
      </c>
      <c r="B29" s="54" t="s">
        <v>104</v>
      </c>
      <c r="C29" s="33">
        <v>300</v>
      </c>
      <c r="D29" s="33">
        <v>0</v>
      </c>
      <c r="E29" s="33">
        <f t="shared" si="2"/>
        <v>0</v>
      </c>
      <c r="F29" s="82">
        <v>0</v>
      </c>
      <c r="G29" s="34">
        <f t="shared" si="3"/>
        <v>0</v>
      </c>
    </row>
    <row r="30" spans="1:7" ht="31.5" x14ac:dyDescent="0.25">
      <c r="A30" s="32" t="s">
        <v>30</v>
      </c>
      <c r="B30" s="54" t="s">
        <v>31</v>
      </c>
      <c r="C30" s="33">
        <v>26855.1</v>
      </c>
      <c r="D30" s="33">
        <v>7253.7</v>
      </c>
      <c r="E30" s="33">
        <f t="shared" si="2"/>
        <v>27.010511969793448</v>
      </c>
      <c r="F30" s="82">
        <v>5764.3</v>
      </c>
      <c r="G30" s="34">
        <f>IFERROR(D30/F30*100,0)</f>
        <v>125.83834984299915</v>
      </c>
    </row>
    <row r="31" spans="1:7" ht="15.75" x14ac:dyDescent="0.25">
      <c r="A31" s="29" t="s">
        <v>32</v>
      </c>
      <c r="B31" s="53" t="s">
        <v>17</v>
      </c>
      <c r="C31" s="30">
        <f>SUM(C32:C34)</f>
        <v>43458.100000000006</v>
      </c>
      <c r="D31" s="30">
        <f>SUM(D32:D34)</f>
        <v>5261.9</v>
      </c>
      <c r="E31" s="30">
        <f t="shared" si="2"/>
        <v>12.107984472399849</v>
      </c>
      <c r="F31" s="81">
        <f>SUM(F32:F34)</f>
        <v>4771.3</v>
      </c>
      <c r="G31" s="31">
        <f t="shared" si="3"/>
        <v>110.28231299645799</v>
      </c>
    </row>
    <row r="32" spans="1:7" ht="15.75" x14ac:dyDescent="0.25">
      <c r="A32" s="32" t="s">
        <v>109</v>
      </c>
      <c r="B32" s="54" t="s">
        <v>110</v>
      </c>
      <c r="C32" s="33">
        <v>890.3</v>
      </c>
      <c r="D32" s="33">
        <v>0</v>
      </c>
      <c r="E32" s="33">
        <f t="shared" si="2"/>
        <v>0</v>
      </c>
      <c r="F32" s="82">
        <v>0</v>
      </c>
      <c r="G32" s="34">
        <f t="shared" si="3"/>
        <v>0</v>
      </c>
    </row>
    <row r="33" spans="1:7" ht="31.5" x14ac:dyDescent="0.25">
      <c r="A33" s="32" t="s">
        <v>33</v>
      </c>
      <c r="B33" s="54" t="s">
        <v>90</v>
      </c>
      <c r="C33" s="33">
        <v>42417.8</v>
      </c>
      <c r="D33" s="33">
        <v>5261.9</v>
      </c>
      <c r="E33" s="33">
        <f t="shared" si="2"/>
        <v>12.404933777800828</v>
      </c>
      <c r="F33" s="82">
        <v>4771.3</v>
      </c>
      <c r="G33" s="34">
        <f t="shared" si="3"/>
        <v>110.28231299645799</v>
      </c>
    </row>
    <row r="34" spans="1:7" ht="31.5" x14ac:dyDescent="0.25">
      <c r="A34" s="32" t="s">
        <v>34</v>
      </c>
      <c r="B34" s="54" t="s">
        <v>35</v>
      </c>
      <c r="C34" s="33">
        <v>150</v>
      </c>
      <c r="D34" s="33">
        <v>0</v>
      </c>
      <c r="E34" s="33">
        <f t="shared" si="2"/>
        <v>0</v>
      </c>
      <c r="F34" s="82">
        <v>0</v>
      </c>
      <c r="G34" s="34">
        <f t="shared" si="3"/>
        <v>0</v>
      </c>
    </row>
    <row r="35" spans="1:7" ht="32.25" customHeight="1" x14ac:dyDescent="0.25">
      <c r="A35" s="29" t="s">
        <v>36</v>
      </c>
      <c r="B35" s="53" t="s">
        <v>37</v>
      </c>
      <c r="C35" s="30">
        <f>SUM(C36:C38)</f>
        <v>406.1</v>
      </c>
      <c r="D35" s="30">
        <f>SUM(D36:D38)</f>
        <v>0</v>
      </c>
      <c r="E35" s="30">
        <f t="shared" si="2"/>
        <v>0</v>
      </c>
      <c r="F35" s="81">
        <f>SUM(F36:F38)</f>
        <v>1551.5</v>
      </c>
      <c r="G35" s="31">
        <f t="shared" si="3"/>
        <v>0</v>
      </c>
    </row>
    <row r="36" spans="1:7" ht="15.75" x14ac:dyDescent="0.25">
      <c r="A36" s="32" t="s">
        <v>38</v>
      </c>
      <c r="B36" s="54" t="s">
        <v>39</v>
      </c>
      <c r="C36" s="33">
        <v>6.1</v>
      </c>
      <c r="D36" s="33">
        <v>0</v>
      </c>
      <c r="E36" s="33">
        <f t="shared" si="2"/>
        <v>0</v>
      </c>
      <c r="F36" s="82">
        <v>1484.6</v>
      </c>
      <c r="G36" s="34">
        <f t="shared" si="3"/>
        <v>0</v>
      </c>
    </row>
    <row r="37" spans="1:7" ht="15.75" x14ac:dyDescent="0.25">
      <c r="A37" s="32" t="s">
        <v>40</v>
      </c>
      <c r="B37" s="54" t="s">
        <v>41</v>
      </c>
      <c r="C37" s="33">
        <v>400</v>
      </c>
      <c r="D37" s="33">
        <v>0</v>
      </c>
      <c r="E37" s="33">
        <f t="shared" si="2"/>
        <v>0</v>
      </c>
      <c r="F37" s="82">
        <v>66.900000000000006</v>
      </c>
      <c r="G37" s="34">
        <f t="shared" si="3"/>
        <v>0</v>
      </c>
    </row>
    <row r="38" spans="1:7" ht="30.75" customHeight="1" x14ac:dyDescent="0.25">
      <c r="A38" s="32" t="s">
        <v>42</v>
      </c>
      <c r="B38" s="54" t="s">
        <v>43</v>
      </c>
      <c r="C38" s="33">
        <v>0</v>
      </c>
      <c r="D38" s="33">
        <v>0</v>
      </c>
      <c r="E38" s="33">
        <f t="shared" si="2"/>
        <v>0</v>
      </c>
      <c r="F38" s="82">
        <v>0</v>
      </c>
      <c r="G38" s="34">
        <f t="shared" si="3"/>
        <v>0</v>
      </c>
    </row>
    <row r="39" spans="1:7" s="2" customFormat="1" ht="30.75" customHeight="1" x14ac:dyDescent="0.25">
      <c r="A39" s="29" t="s">
        <v>146</v>
      </c>
      <c r="B39" s="53" t="s">
        <v>145</v>
      </c>
      <c r="C39" s="30">
        <f>C40</f>
        <v>1844.4</v>
      </c>
      <c r="D39" s="30">
        <f>D40</f>
        <v>0</v>
      </c>
      <c r="E39" s="30">
        <f t="shared" si="2"/>
        <v>0</v>
      </c>
      <c r="F39" s="81">
        <f>F40</f>
        <v>0</v>
      </c>
      <c r="G39" s="31">
        <f t="shared" si="3"/>
        <v>0</v>
      </c>
    </row>
    <row r="40" spans="1:7" ht="30.75" customHeight="1" x14ac:dyDescent="0.25">
      <c r="A40" s="32" t="s">
        <v>144</v>
      </c>
      <c r="B40" s="54" t="s">
        <v>147</v>
      </c>
      <c r="C40" s="33">
        <v>1844.4</v>
      </c>
      <c r="D40" s="33">
        <v>0</v>
      </c>
      <c r="E40" s="33">
        <f t="shared" si="2"/>
        <v>0</v>
      </c>
      <c r="F40" s="82">
        <v>0</v>
      </c>
      <c r="G40" s="34">
        <f t="shared" si="3"/>
        <v>0</v>
      </c>
    </row>
    <row r="41" spans="1:7" ht="15.75" x14ac:dyDescent="0.25">
      <c r="A41" s="29" t="s">
        <v>44</v>
      </c>
      <c r="B41" s="53" t="s">
        <v>18</v>
      </c>
      <c r="C41" s="30">
        <f>SUM(C42:C47)</f>
        <v>960922.89999999991</v>
      </c>
      <c r="D41" s="30">
        <f>SUM(D42:D47)</f>
        <v>133793.5</v>
      </c>
      <c r="E41" s="30">
        <f t="shared" si="2"/>
        <v>13.923437561952163</v>
      </c>
      <c r="F41" s="81">
        <f>SUM(F42:F47)</f>
        <v>125776.59999999999</v>
      </c>
      <c r="G41" s="31">
        <f t="shared" si="3"/>
        <v>106.3739201091459</v>
      </c>
    </row>
    <row r="42" spans="1:7" ht="15.75" x14ac:dyDescent="0.25">
      <c r="A42" s="32" t="s">
        <v>45</v>
      </c>
      <c r="B42" s="54" t="s">
        <v>46</v>
      </c>
      <c r="C42" s="33">
        <v>145100.79999999999</v>
      </c>
      <c r="D42" s="33">
        <v>33624.5</v>
      </c>
      <c r="E42" s="33">
        <f t="shared" si="2"/>
        <v>23.173200974770644</v>
      </c>
      <c r="F42" s="82">
        <v>31479.200000000001</v>
      </c>
      <c r="G42" s="34">
        <f t="shared" si="3"/>
        <v>106.81497623827798</v>
      </c>
    </row>
    <row r="43" spans="1:7" ht="15.75" x14ac:dyDescent="0.25">
      <c r="A43" s="32" t="s">
        <v>47</v>
      </c>
      <c r="B43" s="54" t="s">
        <v>48</v>
      </c>
      <c r="C43" s="33">
        <v>564671.4</v>
      </c>
      <c r="D43" s="33">
        <v>82849.3</v>
      </c>
      <c r="E43" s="33">
        <f t="shared" si="2"/>
        <v>14.672126125034843</v>
      </c>
      <c r="F43" s="82">
        <v>75089</v>
      </c>
      <c r="G43" s="34">
        <f t="shared" si="3"/>
        <v>110.33480270079505</v>
      </c>
    </row>
    <row r="44" spans="1:7" ht="17.25" customHeight="1" x14ac:dyDescent="0.25">
      <c r="A44" s="32" t="s">
        <v>105</v>
      </c>
      <c r="B44" s="54" t="s">
        <v>106</v>
      </c>
      <c r="C44" s="33">
        <v>196074.5</v>
      </c>
      <c r="D44" s="33">
        <v>10056.799999999999</v>
      </c>
      <c r="E44" s="33">
        <f t="shared" si="2"/>
        <v>5.1290708378702989</v>
      </c>
      <c r="F44" s="82">
        <v>11857.4</v>
      </c>
      <c r="G44" s="34">
        <f t="shared" si="3"/>
        <v>84.814546190564542</v>
      </c>
    </row>
    <row r="45" spans="1:7" ht="47.25" x14ac:dyDescent="0.25">
      <c r="A45" s="32" t="s">
        <v>107</v>
      </c>
      <c r="B45" s="54" t="s">
        <v>108</v>
      </c>
      <c r="C45" s="33">
        <v>149.5</v>
      </c>
      <c r="D45" s="33">
        <v>18.2</v>
      </c>
      <c r="E45" s="33">
        <f t="shared" si="2"/>
        <v>12.17391304347826</v>
      </c>
      <c r="F45" s="82">
        <v>42.9</v>
      </c>
      <c r="G45" s="34">
        <f t="shared" si="3"/>
        <v>42.424242424242422</v>
      </c>
    </row>
    <row r="46" spans="1:7" ht="15.75" x14ac:dyDescent="0.25">
      <c r="A46" s="32" t="s">
        <v>142</v>
      </c>
      <c r="B46" s="54" t="s">
        <v>143</v>
      </c>
      <c r="C46" s="33">
        <v>50</v>
      </c>
      <c r="D46" s="33">
        <v>0</v>
      </c>
      <c r="E46" s="33">
        <f t="shared" si="2"/>
        <v>0</v>
      </c>
      <c r="F46" s="82">
        <v>0</v>
      </c>
      <c r="G46" s="34">
        <f t="shared" si="3"/>
        <v>0</v>
      </c>
    </row>
    <row r="47" spans="1:7" ht="31.5" x14ac:dyDescent="0.25">
      <c r="A47" s="32" t="s">
        <v>49</v>
      </c>
      <c r="B47" s="54" t="s">
        <v>50</v>
      </c>
      <c r="C47" s="33">
        <v>54876.7</v>
      </c>
      <c r="D47" s="33">
        <v>7244.7</v>
      </c>
      <c r="E47" s="33">
        <f t="shared" si="2"/>
        <v>13.201777803694464</v>
      </c>
      <c r="F47" s="82">
        <v>7308.1</v>
      </c>
      <c r="G47" s="34">
        <f t="shared" si="3"/>
        <v>99.132469451704267</v>
      </c>
    </row>
    <row r="48" spans="1:7" ht="16.5" customHeight="1" x14ac:dyDescent="0.25">
      <c r="A48" s="29" t="s">
        <v>51</v>
      </c>
      <c r="B48" s="53" t="s">
        <v>19</v>
      </c>
      <c r="C48" s="30">
        <f>SUM(C49:C50)</f>
        <v>130075.4</v>
      </c>
      <c r="D48" s="30">
        <f>SUM(D49:D50)</f>
        <v>26965.599999999999</v>
      </c>
      <c r="E48" s="30">
        <f t="shared" si="2"/>
        <v>20.730745398438135</v>
      </c>
      <c r="F48" s="81">
        <f>SUM(F49:F50)</f>
        <v>22449.699999999997</v>
      </c>
      <c r="G48" s="31">
        <f t="shared" si="3"/>
        <v>120.11563628912636</v>
      </c>
    </row>
    <row r="49" spans="1:7" ht="15.75" x14ac:dyDescent="0.25">
      <c r="A49" s="32" t="s">
        <v>52</v>
      </c>
      <c r="B49" s="54" t="s">
        <v>53</v>
      </c>
      <c r="C49" s="33">
        <v>110589.3</v>
      </c>
      <c r="D49" s="33">
        <v>22561.200000000001</v>
      </c>
      <c r="E49" s="33">
        <f t="shared" si="2"/>
        <v>20.40088869357162</v>
      </c>
      <c r="F49" s="82">
        <v>18290.599999999999</v>
      </c>
      <c r="G49" s="34">
        <f t="shared" si="3"/>
        <v>123.34860529452287</v>
      </c>
    </row>
    <row r="50" spans="1:7" ht="31.5" x14ac:dyDescent="0.25">
      <c r="A50" s="32" t="s">
        <v>54</v>
      </c>
      <c r="B50" s="54" t="s">
        <v>55</v>
      </c>
      <c r="C50" s="33">
        <v>19486.099999999999</v>
      </c>
      <c r="D50" s="33">
        <v>4404.3999999999996</v>
      </c>
      <c r="E50" s="33">
        <f t="shared" si="2"/>
        <v>22.602778390750331</v>
      </c>
      <c r="F50" s="82">
        <v>4159.1000000000004</v>
      </c>
      <c r="G50" s="34">
        <f t="shared" si="3"/>
        <v>105.89791060565985</v>
      </c>
    </row>
    <row r="51" spans="1:7" ht="15.75" x14ac:dyDescent="0.25">
      <c r="A51" s="29" t="s">
        <v>56</v>
      </c>
      <c r="B51" s="53" t="s">
        <v>20</v>
      </c>
      <c r="C51" s="30">
        <f>SUM(C52:C54)</f>
        <v>6774.7</v>
      </c>
      <c r="D51" s="30">
        <f>SUM(D52:D54)</f>
        <v>4178.0999999999995</v>
      </c>
      <c r="E51" s="30">
        <f t="shared" si="2"/>
        <v>61.67210356178132</v>
      </c>
      <c r="F51" s="81">
        <f>SUM(F52:F54)</f>
        <v>6976.9</v>
      </c>
      <c r="G51" s="31">
        <f t="shared" si="3"/>
        <v>59.884762573635854</v>
      </c>
    </row>
    <row r="52" spans="1:7" ht="15.75" x14ac:dyDescent="0.25">
      <c r="A52" s="32" t="s">
        <v>57</v>
      </c>
      <c r="B52" s="54" t="s">
        <v>58</v>
      </c>
      <c r="C52" s="33">
        <v>834</v>
      </c>
      <c r="D52" s="33">
        <v>212.5</v>
      </c>
      <c r="E52" s="33">
        <f t="shared" si="2"/>
        <v>25.479616306954441</v>
      </c>
      <c r="F52" s="82">
        <v>208.5</v>
      </c>
      <c r="G52" s="34">
        <f t="shared" si="3"/>
        <v>101.91846522781776</v>
      </c>
    </row>
    <row r="53" spans="1:7" ht="18.75" customHeight="1" x14ac:dyDescent="0.25">
      <c r="A53" s="32" t="s">
        <v>59</v>
      </c>
      <c r="B53" s="54" t="s">
        <v>60</v>
      </c>
      <c r="C53" s="33">
        <v>1050</v>
      </c>
      <c r="D53" s="33">
        <v>102.4</v>
      </c>
      <c r="E53" s="33">
        <f t="shared" si="2"/>
        <v>9.7523809523809533</v>
      </c>
      <c r="F53" s="82">
        <v>2786.8</v>
      </c>
      <c r="G53" s="34">
        <f t="shared" si="3"/>
        <v>3.6744653365867666</v>
      </c>
    </row>
    <row r="54" spans="1:7" ht="15.75" x14ac:dyDescent="0.25">
      <c r="A54" s="35" t="s">
        <v>61</v>
      </c>
      <c r="B54" s="55" t="s">
        <v>62</v>
      </c>
      <c r="C54" s="33">
        <v>4890.7</v>
      </c>
      <c r="D54" s="33">
        <v>3863.2</v>
      </c>
      <c r="E54" s="33">
        <f t="shared" si="2"/>
        <v>78.990737522236074</v>
      </c>
      <c r="F54" s="82">
        <v>3981.6</v>
      </c>
      <c r="G54" s="34">
        <f t="shared" si="3"/>
        <v>97.026321076953977</v>
      </c>
    </row>
    <row r="55" spans="1:7" ht="15.75" x14ac:dyDescent="0.25">
      <c r="A55" s="29" t="s">
        <v>63</v>
      </c>
      <c r="B55" s="53" t="s">
        <v>21</v>
      </c>
      <c r="C55" s="30">
        <f>SUM(C56)</f>
        <v>450</v>
      </c>
      <c r="D55" s="30">
        <f>SUM(D56)</f>
        <v>67.400000000000006</v>
      </c>
      <c r="E55" s="30">
        <f t="shared" si="2"/>
        <v>14.977777777777778</v>
      </c>
      <c r="F55" s="81">
        <f>SUM(F56)</f>
        <v>18.8</v>
      </c>
      <c r="G55" s="31">
        <f t="shared" si="3"/>
        <v>358.51063829787233</v>
      </c>
    </row>
    <row r="56" spans="1:7" ht="15.75" x14ac:dyDescent="0.25">
      <c r="A56" s="32" t="s">
        <v>64</v>
      </c>
      <c r="B56" s="54" t="s">
        <v>65</v>
      </c>
      <c r="C56" s="33">
        <v>450</v>
      </c>
      <c r="D56" s="33">
        <v>67.400000000000006</v>
      </c>
      <c r="E56" s="33">
        <f t="shared" si="2"/>
        <v>14.977777777777778</v>
      </c>
      <c r="F56" s="82">
        <v>18.8</v>
      </c>
      <c r="G56" s="34">
        <f t="shared" si="3"/>
        <v>358.51063829787233</v>
      </c>
    </row>
    <row r="57" spans="1:7" ht="15.75" x14ac:dyDescent="0.25">
      <c r="A57" s="29" t="s">
        <v>66</v>
      </c>
      <c r="B57" s="53" t="s">
        <v>22</v>
      </c>
      <c r="C57" s="30">
        <f>SUM(C58)</f>
        <v>1683.7</v>
      </c>
      <c r="D57" s="30">
        <f>SUM(D58)</f>
        <v>180.6</v>
      </c>
      <c r="E57" s="30">
        <f t="shared" si="2"/>
        <v>10.72637643285621</v>
      </c>
      <c r="F57" s="81">
        <f>SUM(F58)</f>
        <v>46.4</v>
      </c>
      <c r="G57" s="31">
        <f t="shared" si="3"/>
        <v>389.22413793103448</v>
      </c>
    </row>
    <row r="58" spans="1:7" ht="31.5" x14ac:dyDescent="0.25">
      <c r="A58" s="32" t="s">
        <v>101</v>
      </c>
      <c r="B58" s="54" t="s">
        <v>102</v>
      </c>
      <c r="C58" s="33">
        <v>1683.7</v>
      </c>
      <c r="D58" s="33">
        <v>180.6</v>
      </c>
      <c r="E58" s="33">
        <f t="shared" si="2"/>
        <v>10.72637643285621</v>
      </c>
      <c r="F58" s="82">
        <v>46.4</v>
      </c>
      <c r="G58" s="34">
        <f t="shared" si="3"/>
        <v>389.22413793103448</v>
      </c>
    </row>
    <row r="59" spans="1:7" ht="31.5" x14ac:dyDescent="0.25">
      <c r="A59" s="29" t="s">
        <v>67</v>
      </c>
      <c r="B59" s="53" t="s">
        <v>23</v>
      </c>
      <c r="C59" s="30">
        <f>SUM(C60)</f>
        <v>14.2</v>
      </c>
      <c r="D59" s="30">
        <f>SUM(D60)</f>
        <v>0</v>
      </c>
      <c r="E59" s="30">
        <f t="shared" si="2"/>
        <v>0</v>
      </c>
      <c r="F59" s="81">
        <f>SUM(F60)</f>
        <v>0</v>
      </c>
      <c r="G59" s="31">
        <f t="shared" si="3"/>
        <v>0</v>
      </c>
    </row>
    <row r="60" spans="1:7" ht="47.25" x14ac:dyDescent="0.25">
      <c r="A60" s="32" t="s">
        <v>68</v>
      </c>
      <c r="B60" s="54" t="s">
        <v>127</v>
      </c>
      <c r="C60" s="33">
        <v>14.2</v>
      </c>
      <c r="D60" s="33">
        <v>0</v>
      </c>
      <c r="E60" s="33">
        <f t="shared" si="2"/>
        <v>0</v>
      </c>
      <c r="F60" s="82">
        <v>0</v>
      </c>
      <c r="G60" s="34">
        <f t="shared" si="3"/>
        <v>0</v>
      </c>
    </row>
    <row r="61" spans="1:7" ht="63" x14ac:dyDescent="0.25">
      <c r="A61" s="29" t="s">
        <v>69</v>
      </c>
      <c r="B61" s="53" t="s">
        <v>91</v>
      </c>
      <c r="C61" s="30">
        <f>SUM(C62:C62)</f>
        <v>3202.8</v>
      </c>
      <c r="D61" s="30">
        <f>SUM(D62:D62)</f>
        <v>600.6</v>
      </c>
      <c r="E61" s="30">
        <f t="shared" si="2"/>
        <v>18.752341701011616</v>
      </c>
      <c r="F61" s="81">
        <f>SUM(F62:F62)</f>
        <v>573.9</v>
      </c>
      <c r="G61" s="31">
        <f t="shared" si="3"/>
        <v>104.6523784631469</v>
      </c>
    </row>
    <row r="62" spans="1:7" ht="63" x14ac:dyDescent="0.25">
      <c r="A62" s="32" t="s">
        <v>70</v>
      </c>
      <c r="B62" s="54" t="s">
        <v>71</v>
      </c>
      <c r="C62" s="33">
        <v>3202.8</v>
      </c>
      <c r="D62" s="33">
        <v>600.6</v>
      </c>
      <c r="E62" s="33">
        <f t="shared" si="2"/>
        <v>18.752341701011616</v>
      </c>
      <c r="F62" s="82">
        <v>573.9</v>
      </c>
      <c r="G62" s="34">
        <f t="shared" si="3"/>
        <v>104.6523784631469</v>
      </c>
    </row>
    <row r="63" spans="1:7" ht="15.75" x14ac:dyDescent="0.25">
      <c r="A63" s="28"/>
      <c r="B63" s="51" t="s">
        <v>14</v>
      </c>
      <c r="C63" s="30">
        <f>C61+C59+C57+C55+C51+C48+C41+C35+C31+C24+C39</f>
        <v>1258792.8</v>
      </c>
      <c r="D63" s="30">
        <f>D61+D59+D57+D55+D51+D48+D41+D35+D31+D24+D39</f>
        <v>196985.69999999998</v>
      </c>
      <c r="E63" s="30">
        <f t="shared" si="2"/>
        <v>15.64877873467341</v>
      </c>
      <c r="F63" s="30">
        <f>F61+F59+F57+F55+F51+F48+F41+F35+F31+F24+F39</f>
        <v>188516.8</v>
      </c>
      <c r="G63" s="31">
        <f t="shared" si="3"/>
        <v>104.49238476358605</v>
      </c>
    </row>
    <row r="64" spans="1:7" s="11" customFormat="1" ht="31.5" x14ac:dyDescent="0.25">
      <c r="A64" s="36"/>
      <c r="B64" s="56" t="s">
        <v>24</v>
      </c>
      <c r="C64" s="24">
        <f>C22-C63</f>
        <v>-26000.199999999953</v>
      </c>
      <c r="D64" s="24">
        <f>D22-D63</f>
        <v>3765.9000000000233</v>
      </c>
      <c r="E64" s="37" t="s">
        <v>93</v>
      </c>
      <c r="F64" s="82">
        <f>F22-F63</f>
        <v>335.40000000002328</v>
      </c>
      <c r="G64" s="38" t="s">
        <v>93</v>
      </c>
    </row>
    <row r="65" spans="1:7" s="11" customFormat="1" ht="15.75" customHeight="1" x14ac:dyDescent="0.25">
      <c r="A65" s="39"/>
      <c r="B65" s="65" t="s">
        <v>25</v>
      </c>
      <c r="C65" s="66"/>
      <c r="D65" s="66"/>
      <c r="E65" s="66"/>
      <c r="F65" s="66"/>
      <c r="G65" s="67"/>
    </row>
    <row r="66" spans="1:7" s="12" customFormat="1" ht="31.5" x14ac:dyDescent="0.25">
      <c r="A66" s="40" t="s">
        <v>80</v>
      </c>
      <c r="B66" s="56" t="s">
        <v>92</v>
      </c>
      <c r="C66" s="24">
        <v>26000.2</v>
      </c>
      <c r="D66" s="24">
        <v>-3765.9</v>
      </c>
      <c r="E66" s="37" t="s">
        <v>93</v>
      </c>
      <c r="F66" s="82">
        <v>-335.4</v>
      </c>
      <c r="G66" s="38" t="s">
        <v>93</v>
      </c>
    </row>
    <row r="67" spans="1:7" s="11" customFormat="1" ht="15.75" x14ac:dyDescent="0.25">
      <c r="A67" s="18"/>
      <c r="B67" s="57" t="s">
        <v>14</v>
      </c>
      <c r="C67" s="20">
        <f>SUM(C66:C66)</f>
        <v>26000.2</v>
      </c>
      <c r="D67" s="20">
        <f>SUM(D66:D66)</f>
        <v>-3765.9</v>
      </c>
      <c r="E67" s="37" t="s">
        <v>93</v>
      </c>
      <c r="F67" s="81">
        <f>SUM(F66:F66)</f>
        <v>-335.4</v>
      </c>
      <c r="G67" s="38" t="s">
        <v>93</v>
      </c>
    </row>
    <row r="70" spans="1:7" ht="64.5" customHeight="1" x14ac:dyDescent="0.3">
      <c r="A70" s="59"/>
      <c r="B70" s="59"/>
      <c r="C70" s="5"/>
      <c r="D70" s="5"/>
      <c r="E70" s="5"/>
      <c r="F70" s="60"/>
      <c r="G70" s="60"/>
    </row>
  </sheetData>
  <mergeCells count="10">
    <mergeCell ref="A1:G1"/>
    <mergeCell ref="A2:G2"/>
    <mergeCell ref="A3:G3"/>
    <mergeCell ref="A4:G4"/>
    <mergeCell ref="A6:G6"/>
    <mergeCell ref="A70:B70"/>
    <mergeCell ref="F70:G70"/>
    <mergeCell ref="B8:G8"/>
    <mergeCell ref="B23:G23"/>
    <mergeCell ref="B65:G65"/>
  </mergeCells>
  <pageMargins left="0.78740157480314965" right="0.39370078740157483" top="0.78740157480314965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20" sqref="B20"/>
    </sheetView>
  </sheetViews>
  <sheetFormatPr defaultRowHeight="15" x14ac:dyDescent="0.25"/>
  <cols>
    <col min="1" max="1" width="40.85546875" customWidth="1"/>
    <col min="2" max="2" width="26.7109375" customWidth="1"/>
    <col min="3" max="3" width="28.85546875" customWidth="1"/>
  </cols>
  <sheetData>
    <row r="1" spans="1:3" ht="15.75" x14ac:dyDescent="0.25">
      <c r="A1" s="68" t="s">
        <v>0</v>
      </c>
      <c r="B1" s="68"/>
      <c r="C1" s="68"/>
    </row>
    <row r="2" spans="1:3" ht="15.75" x14ac:dyDescent="0.25">
      <c r="A2" s="68" t="s">
        <v>81</v>
      </c>
      <c r="B2" s="68"/>
      <c r="C2" s="68"/>
    </row>
    <row r="3" spans="1:3" ht="15.75" x14ac:dyDescent="0.25">
      <c r="A3" s="68" t="s">
        <v>129</v>
      </c>
      <c r="B3" s="68"/>
      <c r="C3" s="68"/>
    </row>
    <row r="4" spans="1:3" ht="15.75" x14ac:dyDescent="0.25">
      <c r="A4" s="68" t="s">
        <v>95</v>
      </c>
      <c r="B4" s="68"/>
      <c r="C4" s="68"/>
    </row>
    <row r="5" spans="1:3" ht="15.75" x14ac:dyDescent="0.25">
      <c r="A5" s="68" t="s">
        <v>82</v>
      </c>
      <c r="B5" s="68"/>
      <c r="C5" s="68"/>
    </row>
    <row r="6" spans="1:3" ht="15.75" x14ac:dyDescent="0.25">
      <c r="A6" s="69" t="s">
        <v>133</v>
      </c>
      <c r="B6" s="69"/>
      <c r="C6" s="69"/>
    </row>
    <row r="7" spans="1:3" x14ac:dyDescent="0.25">
      <c r="A7" s="73" t="s">
        <v>26</v>
      </c>
      <c r="B7" s="73"/>
      <c r="C7" s="73"/>
    </row>
    <row r="8" spans="1:3" x14ac:dyDescent="0.25">
      <c r="A8" s="41"/>
      <c r="B8" s="42"/>
      <c r="C8" s="42"/>
    </row>
    <row r="9" spans="1:3" ht="15.75" x14ac:dyDescent="0.25">
      <c r="A9" s="15"/>
      <c r="B9" s="42"/>
      <c r="C9" s="42"/>
    </row>
    <row r="10" spans="1:3" ht="15.75" x14ac:dyDescent="0.25">
      <c r="A10" s="15"/>
      <c r="B10" s="42"/>
      <c r="C10" s="42"/>
    </row>
    <row r="11" spans="1:3" ht="15.75" x14ac:dyDescent="0.25">
      <c r="A11" s="15"/>
      <c r="B11" s="42"/>
      <c r="C11" s="42"/>
    </row>
    <row r="12" spans="1:3" ht="36" customHeight="1" x14ac:dyDescent="0.25">
      <c r="A12" s="72" t="s">
        <v>83</v>
      </c>
      <c r="B12" s="74" t="s">
        <v>138</v>
      </c>
      <c r="C12" s="74" t="s">
        <v>139</v>
      </c>
    </row>
    <row r="13" spans="1:3" ht="18.75" customHeight="1" x14ac:dyDescent="0.25">
      <c r="A13" s="72"/>
      <c r="B13" s="75"/>
      <c r="C13" s="75"/>
    </row>
    <row r="14" spans="1:3" ht="15" customHeight="1" x14ac:dyDescent="0.25">
      <c r="A14" s="72"/>
      <c r="B14" s="76"/>
      <c r="C14" s="76"/>
    </row>
    <row r="15" spans="1:3" ht="27" customHeight="1" x14ac:dyDescent="0.25">
      <c r="A15" s="43" t="s">
        <v>84</v>
      </c>
      <c r="B15" s="44">
        <v>77</v>
      </c>
      <c r="C15" s="44">
        <v>19491.3</v>
      </c>
    </row>
    <row r="16" spans="1:3" ht="37.5" customHeight="1" x14ac:dyDescent="0.25">
      <c r="A16" s="43" t="s">
        <v>85</v>
      </c>
      <c r="B16" s="44">
        <v>1182.32</v>
      </c>
      <c r="C16" s="44">
        <v>158637.79999999999</v>
      </c>
    </row>
    <row r="17" spans="1:4" x14ac:dyDescent="0.25">
      <c r="A17" s="42"/>
      <c r="B17" s="42"/>
      <c r="C17" s="42"/>
    </row>
    <row r="18" spans="1:4" ht="15.75" x14ac:dyDescent="0.25">
      <c r="A18" s="6"/>
      <c r="B18" s="6"/>
      <c r="C18" s="8"/>
      <c r="D18" s="7"/>
    </row>
    <row r="20" spans="1:4" s="10" customFormat="1" ht="118.5" customHeight="1" x14ac:dyDescent="0.25">
      <c r="A20" s="9"/>
      <c r="C20" s="8"/>
    </row>
    <row r="22" spans="1:4" ht="15.75" x14ac:dyDescent="0.25">
      <c r="A22" s="4"/>
      <c r="C22" s="8"/>
    </row>
  </sheetData>
  <mergeCells count="10">
    <mergeCell ref="A12:A14"/>
    <mergeCell ref="A1:C1"/>
    <mergeCell ref="A2:C2"/>
    <mergeCell ref="A3:C3"/>
    <mergeCell ref="A4:C4"/>
    <mergeCell ref="A5:C5"/>
    <mergeCell ref="A6:C6"/>
    <mergeCell ref="A7:C7"/>
    <mergeCell ref="B12:B14"/>
    <mergeCell ref="C12:C14"/>
  </mergeCells>
  <pageMargins left="0.55000000000000004" right="0.59055118110236227" top="0.78740157480314965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6" workbookViewId="0">
      <selection activeCell="E16" sqref="E1:E1048576"/>
    </sheetView>
  </sheetViews>
  <sheetFormatPr defaultRowHeight="17.25" x14ac:dyDescent="0.3"/>
  <cols>
    <col min="1" max="1" width="61.140625" customWidth="1"/>
    <col min="2" max="2" width="14" customWidth="1"/>
    <col min="3" max="3" width="14.140625" customWidth="1"/>
    <col min="4" max="4" width="13.42578125" style="13" customWidth="1"/>
    <col min="5" max="5" width="14" style="83" customWidth="1"/>
    <col min="6" max="6" width="13.28515625" customWidth="1"/>
  </cols>
  <sheetData>
    <row r="1" spans="1:6" ht="18.75" customHeight="1" x14ac:dyDescent="0.3">
      <c r="A1" s="77" t="s">
        <v>0</v>
      </c>
      <c r="B1" s="77"/>
      <c r="C1" s="77"/>
      <c r="D1" s="77"/>
      <c r="E1" s="77"/>
      <c r="F1" s="77"/>
    </row>
    <row r="2" spans="1:6" ht="18.75" customHeight="1" x14ac:dyDescent="0.3">
      <c r="A2" s="77" t="s">
        <v>111</v>
      </c>
      <c r="B2" s="77"/>
      <c r="C2" s="77"/>
      <c r="D2" s="77"/>
      <c r="E2" s="77"/>
      <c r="F2" s="77"/>
    </row>
    <row r="3" spans="1:6" ht="18.75" customHeight="1" x14ac:dyDescent="0.3">
      <c r="A3" s="77" t="s">
        <v>133</v>
      </c>
      <c r="B3" s="77"/>
      <c r="C3" s="77"/>
      <c r="D3" s="77"/>
      <c r="E3" s="77"/>
      <c r="F3" s="77"/>
    </row>
    <row r="4" spans="1:6" ht="18.75" customHeight="1" x14ac:dyDescent="0.25">
      <c r="A4" s="70" t="s">
        <v>140</v>
      </c>
      <c r="B4" s="70"/>
      <c r="C4" s="70"/>
      <c r="D4" s="70"/>
      <c r="E4" s="70"/>
      <c r="F4" s="70"/>
    </row>
    <row r="5" spans="1:6" ht="18.75" customHeight="1" x14ac:dyDescent="0.3">
      <c r="A5" s="78" t="s">
        <v>86</v>
      </c>
      <c r="B5" s="78"/>
      <c r="C5" s="78"/>
      <c r="D5" s="78"/>
      <c r="E5" s="78"/>
      <c r="F5" s="78"/>
    </row>
    <row r="6" spans="1:6" ht="63" x14ac:dyDescent="0.25">
      <c r="A6" s="45" t="s">
        <v>112</v>
      </c>
      <c r="B6" s="17" t="s">
        <v>134</v>
      </c>
      <c r="C6" s="17" t="s">
        <v>135</v>
      </c>
      <c r="D6" s="16" t="s">
        <v>87</v>
      </c>
      <c r="E6" s="80" t="s">
        <v>136</v>
      </c>
      <c r="F6" s="18" t="s">
        <v>137</v>
      </c>
    </row>
    <row r="7" spans="1:6" ht="33" x14ac:dyDescent="0.25">
      <c r="A7" s="58" t="s">
        <v>113</v>
      </c>
      <c r="B7" s="46">
        <v>1683.7</v>
      </c>
      <c r="C7" s="46">
        <v>180.6</v>
      </c>
      <c r="D7" s="47">
        <f>IFERROR(C7/B7*100,0)</f>
        <v>10.72637643285621</v>
      </c>
      <c r="E7" s="84">
        <v>46.3</v>
      </c>
      <c r="F7" s="25">
        <f t="shared" ref="F7:F19" si="0">IFERROR(C7/E7*100,0)</f>
        <v>390.06479481641469</v>
      </c>
    </row>
    <row r="8" spans="1:6" ht="33" x14ac:dyDescent="0.25">
      <c r="A8" s="58" t="s">
        <v>114</v>
      </c>
      <c r="B8" s="46">
        <v>110589.3</v>
      </c>
      <c r="C8" s="46">
        <v>22561.200000000001</v>
      </c>
      <c r="D8" s="47">
        <f t="shared" ref="D8:D19" si="1">IFERROR(C8/B8*100,0)</f>
        <v>20.40088869357162</v>
      </c>
      <c r="E8" s="84">
        <v>17655.900000000001</v>
      </c>
      <c r="F8" s="25">
        <f t="shared" si="0"/>
        <v>127.78278082680576</v>
      </c>
    </row>
    <row r="9" spans="1:6" ht="33" x14ac:dyDescent="0.25">
      <c r="A9" s="58" t="s">
        <v>115</v>
      </c>
      <c r="B9" s="46">
        <v>929914.7</v>
      </c>
      <c r="C9" s="46">
        <v>128448.6</v>
      </c>
      <c r="D9" s="47">
        <f t="shared" si="1"/>
        <v>13.81294434855154</v>
      </c>
      <c r="E9" s="84">
        <v>119106.1</v>
      </c>
      <c r="F9" s="25">
        <f t="shared" si="0"/>
        <v>107.84384678870352</v>
      </c>
    </row>
    <row r="10" spans="1:6" ht="49.5" x14ac:dyDescent="0.25">
      <c r="A10" s="58" t="s">
        <v>116</v>
      </c>
      <c r="B10" s="46">
        <v>500</v>
      </c>
      <c r="C10" s="46">
        <v>67.400000000000006</v>
      </c>
      <c r="D10" s="47">
        <f t="shared" si="1"/>
        <v>13.48</v>
      </c>
      <c r="E10" s="84">
        <v>18.8</v>
      </c>
      <c r="F10" s="25">
        <f t="shared" si="0"/>
        <v>358.51063829787233</v>
      </c>
    </row>
    <row r="11" spans="1:6" ht="49.5" x14ac:dyDescent="0.25">
      <c r="A11" s="58" t="s">
        <v>117</v>
      </c>
      <c r="B11" s="46">
        <v>42417.8</v>
      </c>
      <c r="C11" s="46">
        <v>5261.9</v>
      </c>
      <c r="D11" s="47">
        <f t="shared" si="1"/>
        <v>12.404933777800828</v>
      </c>
      <c r="E11" s="84">
        <v>4771.3</v>
      </c>
      <c r="F11" s="25">
        <f t="shared" si="0"/>
        <v>110.28231299645799</v>
      </c>
    </row>
    <row r="12" spans="1:6" ht="66" x14ac:dyDescent="0.25">
      <c r="A12" s="58" t="s">
        <v>118</v>
      </c>
      <c r="B12" s="46">
        <v>2284</v>
      </c>
      <c r="C12" s="46">
        <v>314.89999999999998</v>
      </c>
      <c r="D12" s="47">
        <f t="shared" si="1"/>
        <v>13.787215411558668</v>
      </c>
      <c r="E12" s="84">
        <v>391.4</v>
      </c>
      <c r="F12" s="25">
        <f t="shared" si="0"/>
        <v>80.454777721001534</v>
      </c>
    </row>
    <row r="13" spans="1:6" ht="82.5" x14ac:dyDescent="0.25">
      <c r="A13" s="58" t="s">
        <v>119</v>
      </c>
      <c r="B13" s="46">
        <v>8.5</v>
      </c>
      <c r="C13" s="46">
        <v>5.4</v>
      </c>
      <c r="D13" s="47">
        <f t="shared" si="1"/>
        <v>63.529411764705891</v>
      </c>
      <c r="E13" s="84">
        <v>0</v>
      </c>
      <c r="F13" s="25">
        <f t="shared" si="0"/>
        <v>0</v>
      </c>
    </row>
    <row r="14" spans="1:6" ht="33" x14ac:dyDescent="0.25">
      <c r="A14" s="58" t="s">
        <v>120</v>
      </c>
      <c r="B14" s="46">
        <v>2300</v>
      </c>
      <c r="C14" s="46">
        <v>37.6</v>
      </c>
      <c r="D14" s="47">
        <f t="shared" si="1"/>
        <v>1.6347826086956521</v>
      </c>
      <c r="E14" s="84">
        <v>16.899999999999999</v>
      </c>
      <c r="F14" s="25">
        <f t="shared" si="0"/>
        <v>222.48520710059174</v>
      </c>
    </row>
    <row r="15" spans="1:6" ht="49.5" x14ac:dyDescent="0.25">
      <c r="A15" s="58" t="s">
        <v>121</v>
      </c>
      <c r="B15" s="46">
        <v>2543.1999999999998</v>
      </c>
      <c r="C15" s="46">
        <v>2543.1999999999998</v>
      </c>
      <c r="D15" s="47">
        <f t="shared" si="1"/>
        <v>100</v>
      </c>
      <c r="E15" s="84">
        <v>2892.4</v>
      </c>
      <c r="F15" s="25">
        <f t="shared" si="0"/>
        <v>87.926981053796155</v>
      </c>
    </row>
    <row r="16" spans="1:6" ht="32.25" customHeight="1" x14ac:dyDescent="0.25">
      <c r="A16" s="58" t="s">
        <v>122</v>
      </c>
      <c r="B16" s="46">
        <v>3047.2</v>
      </c>
      <c r="C16" s="46">
        <v>636.5</v>
      </c>
      <c r="D16" s="47">
        <f t="shared" si="1"/>
        <v>20.888028353898662</v>
      </c>
      <c r="E16" s="84">
        <v>886.8</v>
      </c>
      <c r="F16" s="25">
        <f t="shared" si="0"/>
        <v>71.774921064501584</v>
      </c>
    </row>
    <row r="17" spans="1:6" ht="49.5" x14ac:dyDescent="0.25">
      <c r="A17" s="58" t="s">
        <v>128</v>
      </c>
      <c r="B17" s="46">
        <v>1391</v>
      </c>
      <c r="C17" s="46">
        <v>0</v>
      </c>
      <c r="D17" s="47">
        <f t="shared" si="1"/>
        <v>0</v>
      </c>
      <c r="E17" s="84">
        <v>89.1</v>
      </c>
      <c r="F17" s="25">
        <f t="shared" si="0"/>
        <v>0</v>
      </c>
    </row>
    <row r="18" spans="1:6" ht="33" x14ac:dyDescent="0.25">
      <c r="A18" s="58" t="s">
        <v>132</v>
      </c>
      <c r="B18" s="46">
        <v>0</v>
      </c>
      <c r="C18" s="46">
        <v>0</v>
      </c>
      <c r="D18" s="47">
        <f t="shared" si="1"/>
        <v>0</v>
      </c>
      <c r="E18" s="84">
        <v>1480</v>
      </c>
      <c r="F18" s="25">
        <f t="shared" si="0"/>
        <v>0</v>
      </c>
    </row>
    <row r="19" spans="1:6" ht="16.5" x14ac:dyDescent="0.25">
      <c r="A19" s="48" t="s">
        <v>123</v>
      </c>
      <c r="B19" s="49">
        <f>SUM(B7:B18)</f>
        <v>1096679.3999999999</v>
      </c>
      <c r="C19" s="49">
        <f>SUM(C7:C18)</f>
        <v>160057.29999999999</v>
      </c>
      <c r="D19" s="50">
        <f t="shared" si="1"/>
        <v>14.594721119043541</v>
      </c>
      <c r="E19" s="85">
        <f>SUM(E7:E18)</f>
        <v>147354.99999999997</v>
      </c>
      <c r="F19" s="22">
        <f t="shared" si="0"/>
        <v>108.62020291133658</v>
      </c>
    </row>
  </sheetData>
  <mergeCells count="5">
    <mergeCell ref="A1:F1"/>
    <mergeCell ref="A2:F2"/>
    <mergeCell ref="A3:F3"/>
    <mergeCell ref="A4:F4"/>
    <mergeCell ref="A5:F5"/>
  </mergeCells>
  <pageMargins left="0" right="0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исполнение бюджета</vt:lpstr>
      <vt:lpstr>сведен. о числен.</vt:lpstr>
      <vt:lpstr>муниципальные программы</vt:lpstr>
      <vt:lpstr>'сведен. о числен.'!Область_печати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2024-04-10T10:18:55Z</dcterms:modified>
</cp:coreProperties>
</file>